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3010" windowHeight="8280" activeTab="6"/>
  </bookViews>
  <sheets>
    <sheet name="Лист1" sheetId="1" r:id="rId1"/>
    <sheet name="Лист9" sheetId="2" r:id="rId2"/>
    <sheet name="Лист2" sheetId="3" r:id="rId3"/>
    <sheet name="Лист8" sheetId="4" r:id="rId4"/>
    <sheet name="Лист7" sheetId="5" r:id="rId5"/>
    <sheet name="Лист6" sheetId="6" r:id="rId6"/>
    <sheet name="Лист5" sheetId="7" r:id="rId7"/>
    <sheet name="Лист4" sheetId="8" r:id="rId8"/>
    <sheet name="Лист3" sheetId="9" r:id="rId9"/>
  </sheets>
  <definedNames>
    <definedName name="_xlnm.Print_Area" localSheetId="0">'Лист1'!$A$1:$AQ$20</definedName>
    <definedName name="_xlnm.Print_Area" localSheetId="2">'Лист2'!$A$1:$W$63</definedName>
    <definedName name="_xlnm.Print_Area" localSheetId="8">'Лист3'!$A$1:$E$35</definedName>
    <definedName name="_xlnm.Print_Area" localSheetId="7">'Лист4'!$A$1:$L$49</definedName>
    <definedName name="_xlnm.Print_Area" localSheetId="6">'Лист5'!$A$1:$E$39</definedName>
    <definedName name="_xlnm.Print_Area" localSheetId="5">'Лист6'!$A$1:$K$75</definedName>
    <definedName name="_xlnm.Print_Area" localSheetId="4">'Лист7'!$A$1:$D$42</definedName>
  </definedNames>
  <calcPr fullCalcOnLoad="1"/>
</workbook>
</file>

<file path=xl/sharedStrings.xml><?xml version="1.0" encoding="utf-8"?>
<sst xmlns="http://schemas.openxmlformats.org/spreadsheetml/2006/main" count="909" uniqueCount="305">
  <si>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</si>
  <si>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</si>
  <si>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</si>
  <si>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</si>
  <si>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</si>
  <si>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</si>
  <si>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</si>
  <si>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</si>
  <si>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Муниципальные гарантии Тляратинского района</t>
  </si>
  <si>
    <t>Общая сумма долга</t>
  </si>
  <si>
    <t>к решению сессии районного собрания</t>
  </si>
  <si>
    <t>Тляратинского района</t>
  </si>
  <si>
    <t>ПЕРЕЧЕНЬ</t>
  </si>
  <si>
    <t>главных  распорядителей средств бюджета</t>
  </si>
  <si>
    <t>Код</t>
  </si>
  <si>
    <t>Наименование</t>
  </si>
  <si>
    <t>Администрация Тляратинского района</t>
  </si>
  <si>
    <t>Управление жилищно-коммунального хозяйства администрации Тляратинского района</t>
  </si>
  <si>
    <t>Управление образования администрации Тляратинского района</t>
  </si>
  <si>
    <t>Управление культуры  администрации Тляратинского района</t>
  </si>
  <si>
    <t>Финансовое управление  администрации Тляратинского района</t>
  </si>
  <si>
    <t>Глава МО «Тляратинский район»                                         М.Д. Алиханов</t>
  </si>
  <si>
    <t>ОО1</t>
  </si>
  <si>
    <t>О75</t>
  </si>
  <si>
    <t>О56</t>
  </si>
  <si>
    <t>Распределение</t>
  </si>
  <si>
    <t>средств субвенции и субсидии</t>
  </si>
  <si>
    <t>Наименование разделов</t>
  </si>
  <si>
    <t>бюджетной классификации</t>
  </si>
  <si>
    <t>год</t>
  </si>
  <si>
    <t>СУБСИДИЯ</t>
  </si>
  <si>
    <t>На питание  учащихся 1-4 классов</t>
  </si>
  <si>
    <t>Итого  субсидии</t>
  </si>
  <si>
    <t>СУБВЕНЦИЯ</t>
  </si>
  <si>
    <t>Субсидии на оплату коммун. Услуг (адресная)</t>
  </si>
  <si>
    <t>Госстандарт общ. Образования</t>
  </si>
  <si>
    <t>Пособие на детей сирот</t>
  </si>
  <si>
    <t>Расходы по учету и использованию Архивного фонда</t>
  </si>
  <si>
    <t>Расходы на содержанию ЗАГСов</t>
  </si>
  <si>
    <t>Дотации поселениям</t>
  </si>
  <si>
    <t>Расходы для выполнения полномочий по первичному воинскому учету</t>
  </si>
  <si>
    <t xml:space="preserve">Расходы для выполнения полномочий по образованию и организации деятельности администр. комиссии </t>
  </si>
  <si>
    <t>Расходы для выполнения полномочий по обр. и орг. деятельности администр. ком. по делам несовершеннолетных</t>
  </si>
  <si>
    <t>На  осуществ. деятельности ло олеке и попечительству</t>
  </si>
  <si>
    <t>Единовременное пособие при всех формах устройства детей</t>
  </si>
  <si>
    <t>На  обеспечение жилыми помещениями детей- сирот</t>
  </si>
  <si>
    <t>итого  субвенции</t>
  </si>
  <si>
    <t>ВСЕГО</t>
  </si>
  <si>
    <t xml:space="preserve"> </t>
  </si>
  <si>
    <t xml:space="preserve">к решении  районного собрания </t>
  </si>
  <si>
    <t xml:space="preserve">Распределение </t>
  </si>
  <si>
    <t>дотации бюджетам сельских  поселений из районного  бюджета с учетом</t>
  </si>
  <si>
    <t xml:space="preserve"> МО "Тляратинский район"</t>
  </si>
  <si>
    <t>№п/п</t>
  </si>
  <si>
    <t>Наименование поселений</t>
  </si>
  <si>
    <t xml:space="preserve">Дотация </t>
  </si>
  <si>
    <t>Передаваемые</t>
  </si>
  <si>
    <t>Сумма</t>
  </si>
  <si>
    <t>поселениям</t>
  </si>
  <si>
    <t>полномочия (ВУС)</t>
  </si>
  <si>
    <t>ассигнований</t>
  </si>
  <si>
    <t>Камилюхская</t>
  </si>
  <si>
    <t>Герельская</t>
  </si>
  <si>
    <t>Чородинская</t>
  </si>
  <si>
    <t>Колобская</t>
  </si>
  <si>
    <t>Тохотинская</t>
  </si>
  <si>
    <t>Саниортинская</t>
  </si>
  <si>
    <t>Кардибская</t>
  </si>
  <si>
    <t>Хадиялская</t>
  </si>
  <si>
    <t>Тляратинская</t>
  </si>
  <si>
    <t>Кутлабская</t>
  </si>
  <si>
    <t>Гведишинская</t>
  </si>
  <si>
    <t>Хидибская</t>
  </si>
  <si>
    <t>Чадаколобская</t>
  </si>
  <si>
    <t>Шидибская</t>
  </si>
  <si>
    <t>Начадинская</t>
  </si>
  <si>
    <t>Кособская</t>
  </si>
  <si>
    <t>Хиндахская</t>
  </si>
  <si>
    <t>Гиндибская</t>
  </si>
  <si>
    <t>Итого</t>
  </si>
  <si>
    <t>Мазадинская</t>
  </si>
  <si>
    <t xml:space="preserve">к решению Районного собрания </t>
  </si>
  <si>
    <t>Расходы</t>
  </si>
  <si>
    <t xml:space="preserve"> МО "Тляратинский  район"</t>
  </si>
  <si>
    <t>Государственное  управление</t>
  </si>
  <si>
    <t>в т.ч. резервный фонд</t>
  </si>
  <si>
    <t>нац.безопасность (дис. служба)</t>
  </si>
  <si>
    <t>ЖКХ</t>
  </si>
  <si>
    <t>Образование</t>
  </si>
  <si>
    <t>Культура</t>
  </si>
  <si>
    <t>Здравоохранение</t>
  </si>
  <si>
    <t>На погашение муниципального долга</t>
  </si>
  <si>
    <t>итого</t>
  </si>
  <si>
    <t xml:space="preserve">                                                                                      к решению Районного собрания</t>
  </si>
  <si>
    <t>Ведомственная структура</t>
  </si>
  <si>
    <t>Расходов  районного бюджета</t>
  </si>
  <si>
    <t>Тляратинского  района</t>
  </si>
  <si>
    <t>наименование</t>
  </si>
  <si>
    <t>Раз</t>
  </si>
  <si>
    <t>Под раздел</t>
  </si>
  <si>
    <t>Цел. статья</t>
  </si>
  <si>
    <t>Вид расх.</t>
  </si>
  <si>
    <t>дел</t>
  </si>
  <si>
    <t>из дотации и собственные доходы</t>
  </si>
  <si>
    <t>из субвенции</t>
  </si>
  <si>
    <t>из субсидии</t>
  </si>
  <si>
    <t>всего</t>
  </si>
  <si>
    <r>
      <t>.Гос. управление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всего </t>
    </r>
  </si>
  <si>
    <t>01</t>
  </si>
  <si>
    <t>00</t>
  </si>
  <si>
    <t>0000000</t>
  </si>
  <si>
    <t>000</t>
  </si>
  <si>
    <t>02</t>
  </si>
  <si>
    <r>
      <t xml:space="preserve">- </t>
    </r>
    <r>
      <rPr>
        <sz val="9"/>
        <rFont val="Times New Roman"/>
        <family val="1"/>
      </rPr>
      <t>Член законодательной власти</t>
    </r>
  </si>
  <si>
    <t>03</t>
  </si>
  <si>
    <t>04</t>
  </si>
  <si>
    <t xml:space="preserve">-Функцион. Высших органов власти </t>
  </si>
  <si>
    <t>- На содержание ЗАГСов</t>
  </si>
  <si>
    <t>- Расход по учету архивного фонда</t>
  </si>
  <si>
    <t>Расх на сод административных комиссий</t>
  </si>
  <si>
    <t>О1</t>
  </si>
  <si>
    <t>О4</t>
  </si>
  <si>
    <t>Расх на  комиссий по делам несов летных</t>
  </si>
  <si>
    <t>Содерж опека  и попечительству</t>
  </si>
  <si>
    <t>О7</t>
  </si>
  <si>
    <t>О9</t>
  </si>
  <si>
    <t>О6</t>
  </si>
  <si>
    <t>О5</t>
  </si>
  <si>
    <t>-Счетная  палата</t>
  </si>
  <si>
    <t>06</t>
  </si>
  <si>
    <t xml:space="preserve">-Резервный  фонд </t>
  </si>
  <si>
    <t>О13</t>
  </si>
  <si>
    <t>Финансовый отдел</t>
  </si>
  <si>
    <r>
      <t>Нац. оборона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(ВУС)</t>
    </r>
  </si>
  <si>
    <t>О2</t>
  </si>
  <si>
    <t>О3</t>
  </si>
  <si>
    <r>
      <t>Нац. безопасность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(Дис. Служба)</t>
    </r>
  </si>
  <si>
    <t>09</t>
  </si>
  <si>
    <r>
      <t>Нац. экономика</t>
    </r>
    <r>
      <rPr>
        <sz val="11"/>
        <rFont val="Times New Roman"/>
        <family val="1"/>
      </rPr>
      <t xml:space="preserve"> (УСХ)</t>
    </r>
  </si>
  <si>
    <t>05</t>
  </si>
  <si>
    <t xml:space="preserve"> ЖКХ</t>
  </si>
  <si>
    <t>ООООООО</t>
  </si>
  <si>
    <r>
      <t xml:space="preserve"> -</t>
    </r>
    <r>
      <rPr>
        <sz val="9"/>
        <rFont val="Times New Roman"/>
        <family val="1"/>
      </rPr>
      <t>Благоустройство</t>
    </r>
  </si>
  <si>
    <t>КСК</t>
  </si>
  <si>
    <t>08</t>
  </si>
  <si>
    <t xml:space="preserve"> Образование </t>
  </si>
  <si>
    <t>07</t>
  </si>
  <si>
    <r>
      <t xml:space="preserve"> </t>
    </r>
    <r>
      <rPr>
        <sz val="9"/>
        <rFont val="Times New Roman"/>
        <family val="1"/>
      </rPr>
      <t>-дошкольное</t>
    </r>
  </si>
  <si>
    <t xml:space="preserve"> -общее</t>
  </si>
  <si>
    <t xml:space="preserve"> -внешкольное</t>
  </si>
  <si>
    <t xml:space="preserve"> -прочее</t>
  </si>
  <si>
    <t xml:space="preserve"> -повышение квалификации</t>
  </si>
  <si>
    <t xml:space="preserve"> -аппарат</t>
  </si>
  <si>
    <t>Разовое  питание</t>
  </si>
  <si>
    <t xml:space="preserve"> - мол. политика</t>
  </si>
  <si>
    <t xml:space="preserve"> Культура</t>
  </si>
  <si>
    <t xml:space="preserve"> -ансамбль</t>
  </si>
  <si>
    <t xml:space="preserve"> -редакция</t>
  </si>
  <si>
    <r>
      <t xml:space="preserve"> 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>больница</t>
    </r>
  </si>
  <si>
    <t xml:space="preserve"> -ФАПы</t>
  </si>
  <si>
    <t>скорая  помощь</t>
  </si>
  <si>
    <t xml:space="preserve"> -ФК и спорт</t>
  </si>
  <si>
    <t xml:space="preserve"> Соц. Политика</t>
  </si>
  <si>
    <t>10</t>
  </si>
  <si>
    <t>ОО5</t>
  </si>
  <si>
    <t>жилье детям-сиротам</t>
  </si>
  <si>
    <t>Межбюджетные трансферты</t>
  </si>
  <si>
    <t>Итого:</t>
  </si>
  <si>
    <t>Наименование доходов</t>
  </si>
  <si>
    <t>в т.ч.</t>
  </si>
  <si>
    <t>Налог на доходы физических лиц</t>
  </si>
  <si>
    <t>Единый  налог на  вмененный  доход</t>
  </si>
  <si>
    <t>УСН</t>
  </si>
  <si>
    <t>Налог на имушество физических лиц</t>
  </si>
  <si>
    <t>Гспошлина</t>
  </si>
  <si>
    <t>Неналоговые доходы  и прочие</t>
  </si>
  <si>
    <t>1.Собственные доходы</t>
  </si>
  <si>
    <t>Фонд финансовой поддержки района</t>
  </si>
  <si>
    <t>Фонд компенсации</t>
  </si>
  <si>
    <t xml:space="preserve">Субсидии </t>
  </si>
  <si>
    <t>Всего доходов:</t>
  </si>
  <si>
    <t>с/хозяйственный налог</t>
  </si>
  <si>
    <t xml:space="preserve">к решении сессии районного собрания  </t>
  </si>
  <si>
    <t>к Решению Районного Собрания</t>
  </si>
  <si>
    <t xml:space="preserve">Нормативы </t>
  </si>
  <si>
    <t>отчислений в бюджеты по  муниципальному  району и</t>
  </si>
  <si>
    <t>Наименование  доходов</t>
  </si>
  <si>
    <t>% отчисленый</t>
  </si>
  <si>
    <t>по муниципальному району</t>
  </si>
  <si>
    <t>по сельским поселениям</t>
  </si>
  <si>
    <t>Подоходный налог</t>
  </si>
  <si>
    <t>Единый налог на вмененный доход</t>
  </si>
  <si>
    <t>Налог на имущество физических лиц</t>
  </si>
  <si>
    <t>Земельный  налог</t>
  </si>
  <si>
    <t>Прочие налоги пошлины и сборы</t>
  </si>
  <si>
    <t>Неналоговые доходы</t>
  </si>
  <si>
    <t>Министерство</t>
  </si>
  <si>
    <t>О82</t>
  </si>
  <si>
    <t xml:space="preserve">Приложение №4 </t>
  </si>
  <si>
    <t xml:space="preserve">Приложение №2     </t>
  </si>
  <si>
    <t xml:space="preserve">Приложение  №3  </t>
  </si>
  <si>
    <r>
      <t xml:space="preserve">                                                                                              </t>
    </r>
    <r>
      <rPr>
        <sz val="8"/>
        <rFont val="Times New Roman"/>
        <family val="1"/>
      </rPr>
      <t>Приложение №_6_</t>
    </r>
  </si>
  <si>
    <t xml:space="preserve">Приложение №7       </t>
  </si>
  <si>
    <t xml:space="preserve">Приложение № 7-а       </t>
  </si>
  <si>
    <t xml:space="preserve">                                                                                                        Приложение  № _5_ </t>
  </si>
  <si>
    <t>поликлиника</t>
  </si>
  <si>
    <t>Средства массовой информации</t>
  </si>
  <si>
    <t>Земельный налог</t>
  </si>
  <si>
    <t>Расходы на составление списков кандидатов присяженные  заседатели</t>
  </si>
  <si>
    <t>Физкультура испорт</t>
  </si>
  <si>
    <r>
      <t>2</t>
    </r>
    <r>
      <rPr>
        <b/>
        <sz val="12"/>
        <rFont val="Arial Cyr"/>
        <family val="0"/>
      </rPr>
      <t>. Финансовая  помощь из республики</t>
    </r>
  </si>
  <si>
    <t>Дорожный фонд</t>
  </si>
  <si>
    <r>
      <t xml:space="preserve"> </t>
    </r>
    <r>
      <rPr>
        <sz val="9"/>
        <rFont val="Times New Roman"/>
        <family val="1"/>
      </rPr>
      <t>- КДЦ</t>
    </r>
  </si>
  <si>
    <t xml:space="preserve"> - пособие детям сиротам </t>
  </si>
  <si>
    <t>Возврат кредита в 2014году</t>
  </si>
  <si>
    <t>Госстандарт дошкольного образования</t>
  </si>
  <si>
    <t>Акцизы на ГСМ</t>
  </si>
  <si>
    <t>Пресс центр</t>
  </si>
  <si>
    <t>Управление сельского хозяйства</t>
  </si>
  <si>
    <t>082</t>
  </si>
  <si>
    <t>092</t>
  </si>
  <si>
    <t>Отдел копитального строительство (ОКС)</t>
  </si>
  <si>
    <t>На софин. Расх. Обязат. Возн. При выполнен. Полномоч. Орг. Мест. Самоуправления</t>
  </si>
  <si>
    <t>Соц. Эконо. Развитие</t>
  </si>
  <si>
    <t xml:space="preserve">Глава  МР </t>
  </si>
  <si>
    <t>Прочеие субсидии для МР</t>
  </si>
  <si>
    <t xml:space="preserve">    Глава МР  « Тляратинский район »                                                   Р.Г.Раджабов</t>
  </si>
  <si>
    <t xml:space="preserve">Упрощённая система налогообложения </t>
  </si>
  <si>
    <t>МР "Тляратинский  район"</t>
  </si>
  <si>
    <t xml:space="preserve">Единовременное пособие </t>
  </si>
  <si>
    <t>Присяжные заседатели</t>
  </si>
  <si>
    <t>ЦБС</t>
  </si>
  <si>
    <t>22500R0820</t>
  </si>
  <si>
    <t>в том числе  не до полученная сумма 2016 года</t>
  </si>
  <si>
    <t>на приобретение жилья вет. афганцам</t>
  </si>
  <si>
    <t>Единый сельхоз налог</t>
  </si>
  <si>
    <t>на 2019  г.</t>
  </si>
  <si>
    <t>на  2019 год</t>
  </si>
  <si>
    <t>Нац. экономика (УСХ) и дорожный фонд</t>
  </si>
  <si>
    <t>ООО</t>
  </si>
  <si>
    <t>В том числе не распределеный остаток 2016 года</t>
  </si>
  <si>
    <t>Председатель Собрания депутатов</t>
  </si>
  <si>
    <t xml:space="preserve">              МР "Тляратинский  район                                                       Абдулаев А.С.</t>
  </si>
  <si>
    <t xml:space="preserve"> МР "Тляратинский  район"                                        Абдулаев А.С.</t>
  </si>
  <si>
    <t xml:space="preserve"> МР "Тляратинский район"                                      Абдулаев А.С.</t>
  </si>
  <si>
    <t xml:space="preserve"> МР «Тляратинский район»                                        Абдулаев А.С.</t>
  </si>
  <si>
    <t xml:space="preserve">          Председатель Собрания депутатов</t>
  </si>
  <si>
    <t xml:space="preserve">     Председатель Собрания депутатов</t>
  </si>
  <si>
    <t xml:space="preserve"> МР "Тляратинский район"                                                      Абдулаев А.С.</t>
  </si>
  <si>
    <t>Глава администрации</t>
  </si>
  <si>
    <t xml:space="preserve">Глава администрации </t>
  </si>
  <si>
    <t xml:space="preserve">  МР "Тляратинский  район                                                              Абдулаев А.С.</t>
  </si>
  <si>
    <t xml:space="preserve"> МР "Тляратинский  район"                                                  Абдулаев А.С.</t>
  </si>
  <si>
    <t xml:space="preserve">  МР  « Тляратинский район »                                                  Абдулаев А.С.</t>
  </si>
  <si>
    <t>МР "Тляратинский район"                                                      Раджабов Р.Г.</t>
  </si>
  <si>
    <t>МР "Тляратинский район"                                           Раджабов Р.Г.</t>
  </si>
  <si>
    <t>МР "Тляратинский район"                                                       Раджабов Р.Г.</t>
  </si>
  <si>
    <t>МР "Тляратинский район"                                                     Раджабов Р.Г.</t>
  </si>
  <si>
    <t>МР "Тляратинский район"                                                               Раджабов Р.Г.</t>
  </si>
  <si>
    <t>Кредит</t>
  </si>
  <si>
    <t xml:space="preserve">передаваемых  полномочий на 2019 год  </t>
  </si>
  <si>
    <t>на 2019</t>
  </si>
  <si>
    <t>на 2020</t>
  </si>
  <si>
    <t xml:space="preserve">передаваемых  полномочий на 2020 год  </t>
  </si>
  <si>
    <t xml:space="preserve">Приложение № 7-б       </t>
  </si>
  <si>
    <t>на 2020  г.</t>
  </si>
  <si>
    <t>на  2020 год</t>
  </si>
  <si>
    <t xml:space="preserve">  МР  « Тляратинский район »                                                                        Абдулаев А.С.</t>
  </si>
  <si>
    <t xml:space="preserve">  МР  « Тляратинский район »                                                                         Абдулаев А.С.</t>
  </si>
  <si>
    <t>Приложение №9</t>
  </si>
  <si>
    <r>
      <t>Нац. экономика</t>
    </r>
    <r>
      <rPr>
        <sz val="11"/>
        <rFont val="Times New Roman"/>
        <family val="1"/>
      </rPr>
      <t xml:space="preserve"> </t>
    </r>
  </si>
  <si>
    <t>ОО</t>
  </si>
  <si>
    <t>О</t>
  </si>
  <si>
    <t>на 2021  г.</t>
  </si>
  <si>
    <t>на  2021 год</t>
  </si>
  <si>
    <t>Верхний предел муниципального долга Тляратинского района              на 1 января 2019 года .</t>
  </si>
  <si>
    <t xml:space="preserve">передаваемых  полномочий на 2021 год  </t>
  </si>
  <si>
    <t>на 2021</t>
  </si>
  <si>
    <t>по Тляратинскому району на 2019 год  и на плановый период 2020-2021 годы.</t>
  </si>
  <si>
    <t xml:space="preserve">из фонда  финансовой  поддержки муниципального района на 2019  год и на плановый период 2020-2021 годы. </t>
  </si>
  <si>
    <t>сельских  поселений Тляратинского района  на 2019 год и на плановый период 2020-2021 г.</t>
  </si>
  <si>
    <t>Тляратинского района на 2019 год и плановый период 2020-2021 годы .</t>
  </si>
  <si>
    <t>Свод  доходов  бюджета на  2019 год и на плановый период 2020-2021 годы.</t>
  </si>
  <si>
    <t>в т.ч. На частичную компенсацию доп. расходов  на повышение оплаты района</t>
  </si>
  <si>
    <t>в т.ч. На частичную компенсацию доп. расходов  на повышение оплаты посел.</t>
  </si>
  <si>
    <t>На частичное конпенсацие расходов поселений связанных с увеличением з/платы бюджетникам</t>
  </si>
  <si>
    <t>Верхний предел муниципального долга Тляратинского района              на 1 января 2020 и 2021 годов .</t>
  </si>
  <si>
    <t>(тыс.руб.)</t>
  </si>
  <si>
    <t>Сумма  на 2020 год</t>
  </si>
  <si>
    <t>Сумма  на 2021 год</t>
  </si>
  <si>
    <t>Приложение №8а</t>
  </si>
  <si>
    <t xml:space="preserve">                                                                    к Решению сессии районного собрания </t>
  </si>
  <si>
    <t xml:space="preserve">      МР "Тляратинский район"                                                      Абдулаев А.С.</t>
  </si>
  <si>
    <t xml:space="preserve">       Глава администрации</t>
  </si>
  <si>
    <r>
      <t xml:space="preserve">                               Приложение№8                                         к Решению сессии районного собрания Тляратинского района        от  16   января </t>
    </r>
    <r>
      <rPr>
        <i/>
        <sz val="16"/>
        <rFont val="Times New Roman"/>
        <family val="1"/>
      </rPr>
      <t>2019г.</t>
    </r>
    <r>
      <rPr>
        <sz val="16"/>
        <rFont val="Times New Roman"/>
        <family val="1"/>
      </rPr>
      <t xml:space="preserve"> №_1_</t>
    </r>
  </si>
  <si>
    <t>Тляратинского района от 16 января 2019 г.№1</t>
  </si>
  <si>
    <t>от  16   января 2019г. №1</t>
  </si>
  <si>
    <t>№ 01 от 16   января 2019 года</t>
  </si>
  <si>
    <t>от  "16 " января 2019 года за №_01__</t>
  </si>
  <si>
    <t xml:space="preserve">                                                                                           №__01__ «16 » _января_ 2019 г.</t>
  </si>
  <si>
    <t xml:space="preserve">                                                                                           №__01__ «16  » _января_ 2019 г.</t>
  </si>
  <si>
    <t xml:space="preserve">от " 16 "января 2019 года №_01_       </t>
  </si>
  <si>
    <t xml:space="preserve">от "16 "января 2019 года №_01_       </t>
  </si>
  <si>
    <t xml:space="preserve">                                                                              К решению  районного собрания №01 от 16   января 2019 г.</t>
  </si>
  <si>
    <t>от"16 " января 2019 г. №1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</si>
</sst>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i/>
      <sz val="1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4" fillId="0" borderId="14" xfId="0" applyFont="1" applyBorder="1" applyAlignment="1">
      <alignment/>
    </xf>
    <xf numFmtId="0" fontId="25" fillId="0" borderId="0" xfId="53" applyFont="1">
      <alignment/>
      <protection/>
    </xf>
    <xf numFmtId="0" fontId="26" fillId="0" borderId="0" xfId="53" applyFont="1" applyAlignment="1">
      <alignment wrapText="1"/>
      <protection/>
    </xf>
    <xf numFmtId="0" fontId="26" fillId="0" borderId="15" xfId="53" applyFont="1" applyBorder="1" applyAlignment="1">
      <alignment horizontal="center" vertical="center" wrapText="1"/>
      <protection/>
    </xf>
    <xf numFmtId="0" fontId="26" fillId="0" borderId="15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/>
      <protection/>
    </xf>
    <xf numFmtId="0" fontId="27" fillId="0" borderId="14" xfId="53" applyFont="1" applyBorder="1" applyAlignment="1">
      <alignment wrapText="1"/>
      <protection/>
    </xf>
    <xf numFmtId="180" fontId="27" fillId="0" borderId="14" xfId="53" applyNumberFormat="1" applyFont="1" applyBorder="1" applyAlignment="1">
      <alignment horizontal="center"/>
      <protection/>
    </xf>
    <xf numFmtId="0" fontId="28" fillId="0" borderId="0" xfId="53" applyFont="1" applyAlignment="1">
      <alignment wrapText="1"/>
      <protection/>
    </xf>
    <xf numFmtId="0" fontId="27" fillId="0" borderId="14" xfId="53" applyFont="1" applyBorder="1">
      <alignment/>
      <protection/>
    </xf>
    <xf numFmtId="0" fontId="29" fillId="0" borderId="0" xfId="0" applyFont="1" applyAlignment="1">
      <alignment/>
    </xf>
    <xf numFmtId="0" fontId="2" fillId="0" borderId="21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181" fontId="0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justify"/>
    </xf>
    <xf numFmtId="49" fontId="2" fillId="0" borderId="14" xfId="0" applyNumberFormat="1" applyFont="1" applyBorder="1" applyAlignment="1">
      <alignment horizontal="justify"/>
    </xf>
    <xf numFmtId="49" fontId="2" fillId="0" borderId="19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/>
    </xf>
    <xf numFmtId="0" fontId="17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81" fontId="0" fillId="0" borderId="25" xfId="0" applyNumberFormat="1" applyFon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8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18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25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9" fillId="0" borderId="25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23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30" fillId="0" borderId="0" xfId="0" applyFont="1" applyAlignment="1">
      <alignment horizontal="left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23" fillId="0" borderId="25" xfId="0" applyFont="1" applyBorder="1" applyAlignment="1">
      <alignment wrapText="1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/>
    </xf>
    <xf numFmtId="0" fontId="27" fillId="0" borderId="0" xfId="53" applyFont="1" applyAlignment="1">
      <alignment horizontal="center" wrapText="1"/>
      <protection/>
    </xf>
    <xf numFmtId="0" fontId="3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81.125" style="0" customWidth="1"/>
    <col min="3" max="3" width="38.25390625" style="0" customWidth="1"/>
    <col min="4" max="4" width="0.74609375" style="0" customWidth="1"/>
    <col min="5" max="6" width="9.125" style="0" hidden="1" customWidth="1"/>
  </cols>
  <sheetData>
    <row r="1" spans="1:3" ht="108.75" customHeight="1">
      <c r="A1" s="88"/>
      <c r="B1" s="88"/>
      <c r="C1" s="89" t="s">
        <v>294</v>
      </c>
    </row>
    <row r="2" spans="1:3" ht="20.25">
      <c r="A2" s="88"/>
      <c r="B2" s="88"/>
      <c r="C2" s="89"/>
    </row>
    <row r="3" spans="1:3" ht="37.5" customHeight="1">
      <c r="A3" s="88"/>
      <c r="B3" s="88"/>
      <c r="C3" s="89"/>
    </row>
    <row r="4" spans="1:3" ht="42.75" customHeight="1">
      <c r="A4" s="175" t="s">
        <v>275</v>
      </c>
      <c r="B4" s="175"/>
      <c r="C4" s="175"/>
    </row>
    <row r="5" spans="1:3" ht="20.25">
      <c r="A5" s="88"/>
      <c r="B5" s="88"/>
      <c r="C5" s="88"/>
    </row>
    <row r="6" spans="1:3" ht="60.75">
      <c r="A6" s="90" t="s">
        <v>0</v>
      </c>
      <c r="B6" s="91" t="s">
        <v>1</v>
      </c>
      <c r="C6" s="90" t="s">
        <v>2</v>
      </c>
    </row>
    <row r="7" spans="1:3" ht="20.25">
      <c r="A7" s="90">
        <v>1</v>
      </c>
      <c r="B7" s="91">
        <v>2</v>
      </c>
      <c r="C7" s="90">
        <v>3</v>
      </c>
    </row>
    <row r="8" spans="1:3" ht="54.75" customHeight="1">
      <c r="A8" s="92" t="s">
        <v>3</v>
      </c>
      <c r="B8" s="93" t="s">
        <v>4</v>
      </c>
      <c r="C8" s="94">
        <v>0</v>
      </c>
    </row>
    <row r="9" spans="1:3" ht="72" customHeight="1">
      <c r="A9" s="92" t="s">
        <v>5</v>
      </c>
      <c r="B9" s="95" t="s">
        <v>6</v>
      </c>
      <c r="C9" s="94">
        <v>28500</v>
      </c>
    </row>
    <row r="10" spans="1:3" ht="48" customHeight="1">
      <c r="A10" s="92" t="s">
        <v>7</v>
      </c>
      <c r="B10" s="93" t="s">
        <v>8</v>
      </c>
      <c r="C10" s="94">
        <v>2511.5</v>
      </c>
    </row>
    <row r="11" spans="1:3" ht="20.25">
      <c r="A11" s="92"/>
      <c r="B11" s="96" t="s">
        <v>9</v>
      </c>
      <c r="C11" s="94">
        <f>SUM(C8:C10)</f>
        <v>31011.5</v>
      </c>
    </row>
    <row r="12" spans="1:3" ht="20.25">
      <c r="A12" s="97"/>
      <c r="B12" s="97"/>
      <c r="C12" s="97"/>
    </row>
    <row r="13" spans="1:3" ht="20.25">
      <c r="A13" s="176" t="s">
        <v>249</v>
      </c>
      <c r="B13" s="176"/>
      <c r="C13" s="176"/>
    </row>
    <row r="14" spans="1:3" ht="20.25">
      <c r="A14" s="176" t="s">
        <v>258</v>
      </c>
      <c r="B14" s="176"/>
      <c r="C14" s="176"/>
    </row>
    <row r="15" spans="1:3" ht="20.25">
      <c r="A15" s="97"/>
      <c r="B15" s="97"/>
      <c r="C15" s="97"/>
    </row>
    <row r="16" spans="1:3" ht="20.25">
      <c r="A16" s="97"/>
      <c r="B16" s="97"/>
      <c r="C16" s="97"/>
    </row>
    <row r="17" spans="1:3" ht="20.25">
      <c r="A17" s="97"/>
      <c r="B17" s="158" t="s">
        <v>247</v>
      </c>
      <c r="C17" s="97"/>
    </row>
    <row r="18" spans="1:3" ht="20.25">
      <c r="A18" s="97"/>
      <c r="B18" s="176" t="s">
        <v>248</v>
      </c>
      <c r="C18" s="176"/>
    </row>
  </sheetData>
  <sheetProtection/>
  <mergeCells count="4">
    <mergeCell ref="A4:C4"/>
    <mergeCell ref="B18:C18"/>
    <mergeCell ref="A13:C13"/>
    <mergeCell ref="A14:C14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1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625" style="0" customWidth="1"/>
    <col min="2" max="2" width="81.25390625" style="0" customWidth="1"/>
    <col min="3" max="3" width="20.25390625" style="0" customWidth="1"/>
    <col min="4" max="4" width="21.75390625" style="0" customWidth="1"/>
  </cols>
  <sheetData>
    <row r="3" spans="3:4" ht="12.75">
      <c r="C3" s="178" t="s">
        <v>290</v>
      </c>
      <c r="D3" s="178"/>
    </row>
    <row r="4" spans="2:4" ht="12.75">
      <c r="B4" s="177" t="s">
        <v>291</v>
      </c>
      <c r="C4" s="177"/>
      <c r="D4" s="177"/>
    </row>
    <row r="5" spans="1:13" ht="12.75">
      <c r="A5" s="11"/>
      <c r="B5" s="11"/>
      <c r="C5" s="178" t="s">
        <v>295</v>
      </c>
      <c r="D5" s="178"/>
      <c r="E5" s="11"/>
      <c r="F5" s="11"/>
      <c r="G5" s="11"/>
      <c r="H5" s="11"/>
      <c r="I5" s="11"/>
      <c r="J5" s="11"/>
      <c r="K5" s="11"/>
      <c r="L5" s="11"/>
      <c r="M5" s="11"/>
    </row>
    <row r="8" spans="1:4" ht="27.75" customHeight="1">
      <c r="A8" s="180" t="s">
        <v>286</v>
      </c>
      <c r="B8" s="180"/>
      <c r="C8" s="180"/>
      <c r="D8" s="180"/>
    </row>
    <row r="9" ht="12.75">
      <c r="D9" s="170" t="s">
        <v>287</v>
      </c>
    </row>
    <row r="10" spans="1:4" ht="15">
      <c r="A10" s="60" t="s">
        <v>0</v>
      </c>
      <c r="B10" s="60" t="s">
        <v>1</v>
      </c>
      <c r="C10" s="60" t="s">
        <v>288</v>
      </c>
      <c r="D10" s="60" t="s">
        <v>289</v>
      </c>
    </row>
    <row r="11" spans="1:4" ht="15">
      <c r="A11" s="173">
        <v>1</v>
      </c>
      <c r="B11" s="173">
        <v>2</v>
      </c>
      <c r="C11" s="173">
        <v>3</v>
      </c>
      <c r="D11" s="173">
        <v>4</v>
      </c>
    </row>
    <row r="12" spans="1:4" ht="15">
      <c r="A12" s="60" t="s">
        <v>3</v>
      </c>
      <c r="B12" s="60" t="s">
        <v>4</v>
      </c>
      <c r="C12" s="60">
        <v>0</v>
      </c>
      <c r="D12" s="60">
        <v>0</v>
      </c>
    </row>
    <row r="13" spans="1:4" ht="15">
      <c r="A13" s="60" t="s">
        <v>5</v>
      </c>
      <c r="B13" s="60" t="s">
        <v>6</v>
      </c>
      <c r="C13" s="174">
        <v>27000</v>
      </c>
      <c r="D13" s="174">
        <v>25000</v>
      </c>
    </row>
    <row r="14" spans="1:4" ht="15">
      <c r="A14" s="60" t="s">
        <v>7</v>
      </c>
      <c r="B14" s="60" t="s">
        <v>8</v>
      </c>
      <c r="C14" s="174">
        <v>2511.5</v>
      </c>
      <c r="D14" s="174">
        <v>2511.5</v>
      </c>
    </row>
    <row r="15" spans="1:4" ht="15.75">
      <c r="A15" s="171"/>
      <c r="B15" s="171" t="s">
        <v>9</v>
      </c>
      <c r="C15" s="172">
        <v>29511.5</v>
      </c>
      <c r="D15" s="172">
        <v>27511.5</v>
      </c>
    </row>
    <row r="17" spans="1:4" ht="20.25">
      <c r="A17" s="176" t="s">
        <v>293</v>
      </c>
      <c r="B17" s="176"/>
      <c r="C17" s="176"/>
      <c r="D17" s="176"/>
    </row>
    <row r="18" spans="1:4" ht="20.25">
      <c r="A18" s="179" t="s">
        <v>258</v>
      </c>
      <c r="B18" s="179"/>
      <c r="C18" s="179"/>
      <c r="D18" s="179"/>
    </row>
    <row r="20" spans="1:4" ht="20.25">
      <c r="A20" s="181" t="s">
        <v>247</v>
      </c>
      <c r="B20" s="181"/>
      <c r="C20" s="181"/>
      <c r="D20" s="181"/>
    </row>
    <row r="21" spans="1:4" ht="20.25">
      <c r="A21" s="176" t="s">
        <v>292</v>
      </c>
      <c r="B21" s="176"/>
      <c r="C21" s="176"/>
      <c r="D21" s="176"/>
    </row>
  </sheetData>
  <sheetProtection/>
  <mergeCells count="8">
    <mergeCell ref="A21:D21"/>
    <mergeCell ref="B4:D4"/>
    <mergeCell ref="C3:D3"/>
    <mergeCell ref="C5:D5"/>
    <mergeCell ref="A17:D17"/>
    <mergeCell ref="A18:D18"/>
    <mergeCell ref="A8:D8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view="pageBreakPreview" zoomScaleSheetLayoutView="100" zoomScalePageLayoutView="0" workbookViewId="0" topLeftCell="C27">
      <selection activeCell="A38" sqref="A38:B38"/>
    </sheetView>
  </sheetViews>
  <sheetFormatPr defaultColWidth="9.00390625" defaultRowHeight="12.75"/>
  <cols>
    <col min="1" max="1" width="33.625" style="0" customWidth="1"/>
    <col min="2" max="2" width="64.25390625" style="0" customWidth="1"/>
  </cols>
  <sheetData>
    <row r="1" ht="0.75" customHeight="1">
      <c r="A1" s="2"/>
    </row>
    <row r="2" spans="1:2" ht="15.75" hidden="1">
      <c r="A2" s="183"/>
      <c r="B2" s="183"/>
    </row>
    <row r="3" spans="1:2" ht="15.75" hidden="1">
      <c r="A3" s="183"/>
      <c r="B3" s="183"/>
    </row>
    <row r="4" spans="1:2" ht="15.75" hidden="1">
      <c r="A4" s="183"/>
      <c r="B4" s="183"/>
    </row>
    <row r="5" spans="1:2" ht="15.75" hidden="1">
      <c r="A5" s="183"/>
      <c r="B5" s="183"/>
    </row>
    <row r="6" ht="18.75" hidden="1">
      <c r="A6" s="3"/>
    </row>
    <row r="7" ht="18.75" hidden="1">
      <c r="A7" s="3"/>
    </row>
    <row r="8" ht="18.75" hidden="1">
      <c r="A8" s="3"/>
    </row>
    <row r="9" spans="1:2" ht="18.75" hidden="1">
      <c r="A9" s="182"/>
      <c r="B9" s="182"/>
    </row>
    <row r="10" spans="1:2" ht="18.75" hidden="1">
      <c r="A10" s="182"/>
      <c r="B10" s="182"/>
    </row>
    <row r="11" spans="1:2" ht="18.75" hidden="1">
      <c r="A11" s="182"/>
      <c r="B11" s="182"/>
    </row>
    <row r="12" ht="18.75" hidden="1">
      <c r="A12" s="3"/>
    </row>
    <row r="13" ht="6.75" customHeight="1" hidden="1">
      <c r="A13" s="3"/>
    </row>
    <row r="14" spans="1:2" ht="29.25" customHeight="1" hidden="1" thickBot="1">
      <c r="A14" s="4"/>
      <c r="B14" s="5"/>
    </row>
    <row r="15" spans="1:2" ht="13.5" hidden="1" thickBot="1">
      <c r="A15" s="6"/>
      <c r="B15" s="7"/>
    </row>
    <row r="16" spans="1:2" ht="21" customHeight="1" hidden="1" thickBot="1">
      <c r="A16" s="8"/>
      <c r="B16" s="9"/>
    </row>
    <row r="17" spans="1:2" ht="34.5" customHeight="1" hidden="1" thickBot="1">
      <c r="A17" s="8"/>
      <c r="B17" s="9"/>
    </row>
    <row r="18" spans="1:2" ht="18" customHeight="1" hidden="1" thickBot="1">
      <c r="A18" s="8"/>
      <c r="B18" s="9"/>
    </row>
    <row r="19" spans="1:2" ht="18" customHeight="1" hidden="1" thickBot="1">
      <c r="A19" s="8"/>
      <c r="B19" s="9"/>
    </row>
    <row r="20" spans="1:2" ht="15" customHeight="1" hidden="1" thickBot="1">
      <c r="A20" s="8"/>
      <c r="B20" s="9"/>
    </row>
    <row r="21" ht="15.75" hidden="1">
      <c r="A21" s="2"/>
    </row>
    <row r="22" ht="15.75" hidden="1">
      <c r="A22" s="2"/>
    </row>
    <row r="23" ht="15.75" hidden="1">
      <c r="A23" s="1"/>
    </row>
    <row r="24" ht="15.75" hidden="1">
      <c r="A24" s="2"/>
    </row>
    <row r="25" ht="15.75" hidden="1">
      <c r="A25" s="2"/>
    </row>
    <row r="26" ht="15.75" hidden="1">
      <c r="A26" s="2"/>
    </row>
    <row r="27" ht="1.5" customHeight="1">
      <c r="A27" s="2"/>
    </row>
    <row r="28" spans="1:2" ht="18.75" hidden="1">
      <c r="A28" s="182" t="s">
        <v>21</v>
      </c>
      <c r="B28" s="182"/>
    </row>
    <row r="29" ht="18.75" hidden="1">
      <c r="A29" s="10"/>
    </row>
    <row r="30" ht="12.75" hidden="1"/>
    <row r="34" ht="15.75">
      <c r="A34" s="2"/>
    </row>
    <row r="35" spans="1:2" ht="15.75">
      <c r="A35" s="183" t="s">
        <v>269</v>
      </c>
      <c r="B35" s="183"/>
    </row>
    <row r="36" spans="1:2" ht="15.75">
      <c r="A36" s="183" t="s">
        <v>10</v>
      </c>
      <c r="B36" s="183"/>
    </row>
    <row r="37" spans="1:2" ht="15.75">
      <c r="A37" s="183" t="s">
        <v>11</v>
      </c>
      <c r="B37" s="183"/>
    </row>
    <row r="38" spans="1:2" ht="15.75">
      <c r="A38" s="183" t="s">
        <v>296</v>
      </c>
      <c r="B38" s="183"/>
    </row>
    <row r="39" ht="18.75">
      <c r="A39" s="3"/>
    </row>
    <row r="40" ht="18.75">
      <c r="A40" s="3"/>
    </row>
    <row r="41" ht="18.75">
      <c r="A41" s="3"/>
    </row>
    <row r="42" spans="1:2" ht="18.75">
      <c r="A42" s="182" t="s">
        <v>12</v>
      </c>
      <c r="B42" s="182"/>
    </row>
    <row r="43" spans="1:2" ht="18.75">
      <c r="A43" s="182" t="s">
        <v>13</v>
      </c>
      <c r="B43" s="182"/>
    </row>
    <row r="44" spans="1:2" ht="18.75">
      <c r="A44" s="182" t="s">
        <v>281</v>
      </c>
      <c r="B44" s="182"/>
    </row>
    <row r="45" ht="18.75">
      <c r="A45" s="3"/>
    </row>
    <row r="46" ht="19.5" thickBot="1">
      <c r="A46" s="3"/>
    </row>
    <row r="47" spans="1:2" ht="19.5" thickBot="1">
      <c r="A47" s="4" t="s">
        <v>14</v>
      </c>
      <c r="B47" s="5" t="s">
        <v>15</v>
      </c>
    </row>
    <row r="48" spans="1:2" ht="13.5" thickBot="1">
      <c r="A48" s="6">
        <v>1</v>
      </c>
      <c r="B48" s="7">
        <v>2</v>
      </c>
    </row>
    <row r="49" spans="1:2" ht="16.5" thickBot="1">
      <c r="A49" s="8" t="s">
        <v>22</v>
      </c>
      <c r="B49" s="9" t="s">
        <v>16</v>
      </c>
    </row>
    <row r="50" spans="1:2" ht="32.25" thickBot="1">
      <c r="A50" s="8">
        <v>133</v>
      </c>
      <c r="B50" s="9" t="s">
        <v>17</v>
      </c>
    </row>
    <row r="51" spans="1:2" ht="32.25" thickBot="1">
      <c r="A51" s="8" t="s">
        <v>23</v>
      </c>
      <c r="B51" s="9" t="s">
        <v>18</v>
      </c>
    </row>
    <row r="52" spans="1:2" ht="16.5" thickBot="1">
      <c r="A52" s="8" t="s">
        <v>24</v>
      </c>
      <c r="B52" s="9" t="s">
        <v>19</v>
      </c>
    </row>
    <row r="53" spans="1:2" ht="31.5">
      <c r="A53" s="118" t="s">
        <v>220</v>
      </c>
      <c r="B53" s="98" t="s">
        <v>20</v>
      </c>
    </row>
    <row r="54" spans="1:2" ht="15.75">
      <c r="A54" s="117" t="s">
        <v>219</v>
      </c>
      <c r="B54" s="14" t="s">
        <v>218</v>
      </c>
    </row>
    <row r="55" spans="1:2" ht="15.75">
      <c r="A55" s="119">
        <v>132</v>
      </c>
      <c r="B55" s="14" t="s">
        <v>221</v>
      </c>
    </row>
    <row r="56" spans="1:2" ht="15.75">
      <c r="A56" s="116"/>
      <c r="B56" s="14"/>
    </row>
    <row r="57" ht="15.75">
      <c r="A57" s="2"/>
    </row>
    <row r="58" spans="1:2" ht="18.75">
      <c r="A58" s="184" t="s">
        <v>249</v>
      </c>
      <c r="B58" s="184"/>
    </row>
    <row r="59" spans="1:2" ht="18.75">
      <c r="A59" s="184" t="s">
        <v>256</v>
      </c>
      <c r="B59" s="184"/>
    </row>
    <row r="60" ht="15.75">
      <c r="A60" s="2"/>
    </row>
    <row r="61" ht="15.75">
      <c r="A61" s="2"/>
    </row>
    <row r="62" spans="1:2" ht="18.75">
      <c r="A62" s="184" t="s">
        <v>246</v>
      </c>
      <c r="B62" s="184"/>
    </row>
    <row r="63" spans="1:2" ht="18.75">
      <c r="A63" s="182" t="s">
        <v>245</v>
      </c>
      <c r="B63" s="182"/>
    </row>
    <row r="64" ht="18.75">
      <c r="A64" s="10"/>
    </row>
  </sheetData>
  <sheetProtection/>
  <mergeCells count="19">
    <mergeCell ref="A44:B44"/>
    <mergeCell ref="A28:B28"/>
    <mergeCell ref="A2:B2"/>
    <mergeCell ref="A3:B3"/>
    <mergeCell ref="A4:B4"/>
    <mergeCell ref="A5:B5"/>
    <mergeCell ref="A10:B10"/>
    <mergeCell ref="A11:B11"/>
    <mergeCell ref="A9:B9"/>
    <mergeCell ref="A63:B63"/>
    <mergeCell ref="A35:B35"/>
    <mergeCell ref="A36:B36"/>
    <mergeCell ref="A37:B37"/>
    <mergeCell ref="A38:B38"/>
    <mergeCell ref="A42:B42"/>
    <mergeCell ref="A43:B43"/>
    <mergeCell ref="A62:B62"/>
    <mergeCell ref="A58:B58"/>
    <mergeCell ref="A59:B59"/>
  </mergeCells>
  <printOptions/>
  <pageMargins left="0.75" right="0.75" top="1" bottom="1" header="0.5" footer="0.5"/>
  <pageSetup horizontalDpi="600" verticalDpi="600" orientation="portrait" paperSize="9" scale="2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2" max="2" width="5.125" style="0" customWidth="1"/>
    <col min="3" max="3" width="44.875" style="0" customWidth="1"/>
    <col min="4" max="4" width="21.875" style="0" customWidth="1"/>
    <col min="5" max="5" width="23.25390625" style="0" customWidth="1"/>
  </cols>
  <sheetData>
    <row r="3" spans="2:5" ht="15.75">
      <c r="B3" s="190" t="s">
        <v>199</v>
      </c>
      <c r="C3" s="190"/>
      <c r="D3" s="190"/>
      <c r="E3" s="190"/>
    </row>
    <row r="4" spans="2:5" ht="15.75">
      <c r="B4" s="190" t="s">
        <v>183</v>
      </c>
      <c r="C4" s="190"/>
      <c r="D4" s="190"/>
      <c r="E4" s="190"/>
    </row>
    <row r="5" spans="1:5" ht="15.75">
      <c r="A5" s="190" t="s">
        <v>297</v>
      </c>
      <c r="B5" s="190"/>
      <c r="C5" s="190"/>
      <c r="D5" s="190"/>
      <c r="E5" s="190"/>
    </row>
    <row r="6" spans="1:5" ht="15.75">
      <c r="A6" s="145"/>
      <c r="B6" s="145"/>
      <c r="C6" s="145"/>
      <c r="D6" s="145"/>
      <c r="E6" s="145"/>
    </row>
    <row r="7" spans="1:5" ht="15.75">
      <c r="A7" s="145"/>
      <c r="B7" s="145"/>
      <c r="C7" s="145"/>
      <c r="D7" s="145"/>
      <c r="E7" s="145"/>
    </row>
    <row r="8" spans="2:5" ht="15.75">
      <c r="B8" s="59"/>
      <c r="C8" s="186" t="s">
        <v>184</v>
      </c>
      <c r="D8" s="186"/>
      <c r="E8" s="186"/>
    </row>
    <row r="9" spans="2:5" ht="15.75">
      <c r="B9" s="186" t="s">
        <v>185</v>
      </c>
      <c r="C9" s="186"/>
      <c r="D9" s="186"/>
      <c r="E9" s="186"/>
    </row>
    <row r="10" spans="2:5" ht="15.75">
      <c r="B10" s="186" t="s">
        <v>280</v>
      </c>
      <c r="C10" s="186"/>
      <c r="D10" s="186"/>
      <c r="E10" s="186"/>
    </row>
    <row r="11" spans="2:5" ht="15.75">
      <c r="B11" s="186"/>
      <c r="C11" s="186"/>
      <c r="D11" s="186"/>
      <c r="E11" s="186"/>
    </row>
    <row r="12" spans="2:5" ht="12.75">
      <c r="B12" s="187" t="s">
        <v>0</v>
      </c>
      <c r="C12" s="189" t="s">
        <v>186</v>
      </c>
      <c r="D12" s="189" t="s">
        <v>187</v>
      </c>
      <c r="E12" s="189"/>
    </row>
    <row r="13" spans="2:5" ht="25.5">
      <c r="B13" s="188"/>
      <c r="C13" s="189"/>
      <c r="D13" s="16" t="s">
        <v>188</v>
      </c>
      <c r="E13" s="16" t="s">
        <v>189</v>
      </c>
    </row>
    <row r="14" spans="2:5" ht="12.75">
      <c r="B14" s="14">
        <v>1</v>
      </c>
      <c r="C14" s="14" t="s">
        <v>190</v>
      </c>
      <c r="D14" s="14">
        <v>62</v>
      </c>
      <c r="E14" s="14">
        <v>2</v>
      </c>
    </row>
    <row r="15" spans="2:5" ht="12.75">
      <c r="B15" s="14">
        <v>2</v>
      </c>
      <c r="C15" s="14" t="s">
        <v>191</v>
      </c>
      <c r="D15" s="14">
        <v>90</v>
      </c>
      <c r="E15" s="14"/>
    </row>
    <row r="16" spans="2:5" ht="12.75">
      <c r="B16" s="14">
        <v>3</v>
      </c>
      <c r="C16" s="14" t="s">
        <v>192</v>
      </c>
      <c r="D16" s="14"/>
      <c r="E16" s="14">
        <v>100</v>
      </c>
    </row>
    <row r="17" spans="2:5" ht="12.75">
      <c r="B17" s="14">
        <v>4</v>
      </c>
      <c r="C17" s="14" t="s">
        <v>193</v>
      </c>
      <c r="D17" s="14"/>
      <c r="E17" s="14">
        <v>100</v>
      </c>
    </row>
    <row r="18" spans="2:5" ht="12.75">
      <c r="B18" s="14">
        <v>5</v>
      </c>
      <c r="C18" s="14" t="s">
        <v>194</v>
      </c>
      <c r="D18" s="14">
        <v>100</v>
      </c>
      <c r="E18" s="14"/>
    </row>
    <row r="19" spans="2:5" ht="15">
      <c r="B19" s="14">
        <v>6</v>
      </c>
      <c r="C19" s="60" t="s">
        <v>195</v>
      </c>
      <c r="D19" s="14">
        <v>100</v>
      </c>
      <c r="E19" s="14"/>
    </row>
    <row r="20" spans="2:5" ht="12.75">
      <c r="B20" s="14">
        <v>7</v>
      </c>
      <c r="C20" s="14" t="s">
        <v>227</v>
      </c>
      <c r="D20" s="14">
        <v>100</v>
      </c>
      <c r="E20" s="14"/>
    </row>
    <row r="21" spans="2:5" ht="12.75">
      <c r="B21" s="14">
        <v>8</v>
      </c>
      <c r="C21" s="14" t="s">
        <v>235</v>
      </c>
      <c r="D21" s="14">
        <v>70</v>
      </c>
      <c r="E21" s="14">
        <v>30</v>
      </c>
    </row>
    <row r="24" spans="1:5" ht="18">
      <c r="A24" s="185" t="s">
        <v>249</v>
      </c>
      <c r="B24" s="185"/>
      <c r="C24" s="185"/>
      <c r="D24" s="185"/>
      <c r="E24" s="185"/>
    </row>
    <row r="25" spans="1:5" ht="18">
      <c r="A25" s="185" t="s">
        <v>254</v>
      </c>
      <c r="B25" s="185"/>
      <c r="C25" s="185"/>
      <c r="D25" s="185"/>
      <c r="E25" s="185"/>
    </row>
    <row r="27" spans="1:5" ht="18">
      <c r="A27" s="185" t="s">
        <v>246</v>
      </c>
      <c r="B27" s="185"/>
      <c r="C27" s="185"/>
      <c r="D27" s="185"/>
      <c r="E27" s="185"/>
    </row>
    <row r="28" spans="2:5" ht="18">
      <c r="B28" s="185" t="s">
        <v>244</v>
      </c>
      <c r="C28" s="185"/>
      <c r="D28" s="185"/>
      <c r="E28" s="185"/>
    </row>
  </sheetData>
  <sheetProtection/>
  <mergeCells count="14">
    <mergeCell ref="B3:E3"/>
    <mergeCell ref="B4:E4"/>
    <mergeCell ref="A5:E5"/>
    <mergeCell ref="C8:E8"/>
    <mergeCell ref="B9:E9"/>
    <mergeCell ref="A24:E24"/>
    <mergeCell ref="A27:E27"/>
    <mergeCell ref="B10:E10"/>
    <mergeCell ref="B28:E28"/>
    <mergeCell ref="B11:E11"/>
    <mergeCell ref="B12:B13"/>
    <mergeCell ref="C12:C13"/>
    <mergeCell ref="D12:E12"/>
    <mergeCell ref="A25:E25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workbookViewId="0" topLeftCell="A1">
      <selection activeCell="A7" sqref="A7:D7"/>
    </sheetView>
  </sheetViews>
  <sheetFormatPr defaultColWidth="9.00390625" defaultRowHeight="12.75"/>
  <cols>
    <col min="1" max="1" width="54.75390625" style="0" customWidth="1"/>
    <col min="2" max="2" width="19.375" style="0" customWidth="1"/>
    <col min="3" max="3" width="13.875" style="0" customWidth="1"/>
    <col min="4" max="4" width="14.25390625" style="0" customWidth="1"/>
    <col min="5" max="5" width="47.00390625" style="0" customWidth="1"/>
    <col min="6" max="6" width="10.75390625" style="0" customWidth="1"/>
    <col min="7" max="7" width="19.00390625" style="0" customWidth="1"/>
    <col min="8" max="8" width="0.12890625" style="0" hidden="1" customWidth="1"/>
    <col min="9" max="9" width="9.125" style="0" hidden="1" customWidth="1"/>
  </cols>
  <sheetData>
    <row r="1" spans="1:9" ht="15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5">
      <c r="A2" s="100"/>
      <c r="B2" s="100"/>
      <c r="C2" s="100"/>
      <c r="D2" s="100"/>
      <c r="E2" s="109"/>
      <c r="F2" s="109"/>
      <c r="G2" s="109"/>
      <c r="H2" s="109"/>
      <c r="I2" s="109"/>
    </row>
    <row r="3" spans="1:9" ht="15">
      <c r="A3" s="100"/>
      <c r="B3" s="100"/>
      <c r="C3" s="100"/>
      <c r="D3" s="100"/>
      <c r="E3" s="109"/>
      <c r="F3" s="109"/>
      <c r="G3" s="109"/>
      <c r="H3" s="109"/>
      <c r="I3" s="109"/>
    </row>
    <row r="4" spans="1:9" ht="15">
      <c r="A4" s="100"/>
      <c r="B4" s="100"/>
      <c r="C4" s="100"/>
      <c r="D4" s="100"/>
      <c r="E4" s="109"/>
      <c r="F4" s="109"/>
      <c r="G4" s="109"/>
      <c r="H4" s="109"/>
      <c r="I4" s="109"/>
    </row>
    <row r="5" spans="1:9" ht="15">
      <c r="A5" s="100"/>
      <c r="B5" s="200" t="s">
        <v>200</v>
      </c>
      <c r="C5" s="200"/>
      <c r="D5" s="200"/>
      <c r="E5" s="109"/>
      <c r="F5" s="109"/>
      <c r="G5" s="121"/>
      <c r="H5" s="109"/>
      <c r="I5" s="109"/>
    </row>
    <row r="6" spans="1:9" ht="15">
      <c r="A6" s="200" t="s">
        <v>182</v>
      </c>
      <c r="B6" s="200"/>
      <c r="C6" s="200"/>
      <c r="D6" s="200"/>
      <c r="E6" s="195"/>
      <c r="F6" s="195"/>
      <c r="G6" s="195"/>
      <c r="H6" s="109"/>
      <c r="I6" s="109"/>
    </row>
    <row r="7" spans="1:9" ht="15">
      <c r="A7" s="200" t="s">
        <v>298</v>
      </c>
      <c r="B7" s="200"/>
      <c r="C7" s="200"/>
      <c r="D7" s="200"/>
      <c r="E7" s="195"/>
      <c r="F7" s="195"/>
      <c r="G7" s="195"/>
      <c r="H7" s="109"/>
      <c r="I7" s="109"/>
    </row>
    <row r="8" spans="1:9" ht="15.75">
      <c r="A8" s="180"/>
      <c r="B8" s="180"/>
      <c r="C8" s="100"/>
      <c r="D8" s="100"/>
      <c r="E8" s="201"/>
      <c r="F8" s="201"/>
      <c r="G8" s="201"/>
      <c r="H8" s="109"/>
      <c r="I8" s="109"/>
    </row>
    <row r="9" spans="1:9" ht="15">
      <c r="A9" s="198" t="s">
        <v>282</v>
      </c>
      <c r="B9" s="198"/>
      <c r="C9" s="198"/>
      <c r="D9" s="198"/>
      <c r="E9" s="194"/>
      <c r="F9" s="194"/>
      <c r="G9" s="194"/>
      <c r="H9" s="109"/>
      <c r="I9" s="109"/>
    </row>
    <row r="10" spans="1:9" ht="15.75">
      <c r="A10" s="180" t="s">
        <v>228</v>
      </c>
      <c r="B10" s="180"/>
      <c r="C10" s="180"/>
      <c r="D10" s="180"/>
      <c r="E10" s="201"/>
      <c r="F10" s="201"/>
      <c r="G10" s="201"/>
      <c r="H10" s="110"/>
      <c r="I10" s="110"/>
    </row>
    <row r="11" spans="1:9" ht="15.75" thickBot="1">
      <c r="A11" s="100"/>
      <c r="B11" s="100"/>
      <c r="C11" s="109"/>
      <c r="D11" s="100"/>
      <c r="E11" s="109"/>
      <c r="F11" s="109"/>
      <c r="G11" s="109"/>
      <c r="H11" s="110"/>
      <c r="I11" s="110"/>
    </row>
    <row r="12" spans="1:9" ht="15">
      <c r="A12" s="111"/>
      <c r="B12" s="196">
        <v>2019</v>
      </c>
      <c r="C12" s="199">
        <v>2020</v>
      </c>
      <c r="D12" s="199">
        <v>2021</v>
      </c>
      <c r="E12" s="109"/>
      <c r="F12" s="194"/>
      <c r="G12" s="194"/>
      <c r="H12" s="194"/>
      <c r="I12" s="194"/>
    </row>
    <row r="13" spans="1:9" ht="15.75" thickBot="1">
      <c r="A13" s="112" t="s">
        <v>168</v>
      </c>
      <c r="B13" s="197"/>
      <c r="C13" s="199"/>
      <c r="D13" s="199"/>
      <c r="E13" s="109"/>
      <c r="F13" s="194"/>
      <c r="G13" s="194"/>
      <c r="H13" s="109"/>
      <c r="I13" s="109"/>
    </row>
    <row r="14" spans="1:9" ht="16.5" thickBot="1">
      <c r="A14" s="102" t="s">
        <v>176</v>
      </c>
      <c r="B14" s="146">
        <f>SUM(B16:B24)</f>
        <v>50850.2</v>
      </c>
      <c r="C14" s="150">
        <f>SUM(C16:C24)</f>
        <v>50850.2</v>
      </c>
      <c r="D14" s="150">
        <f>SUM(D16:D24)</f>
        <v>50850.2</v>
      </c>
      <c r="E14" s="123"/>
      <c r="F14" s="113"/>
      <c r="G14" s="113"/>
      <c r="H14" s="113"/>
      <c r="I14" s="113"/>
    </row>
    <row r="15" spans="1:9" ht="15.75" thickBot="1">
      <c r="A15" s="103" t="s">
        <v>169</v>
      </c>
      <c r="B15" s="147"/>
      <c r="C15" s="149"/>
      <c r="D15" s="60"/>
      <c r="E15" s="122"/>
      <c r="F15" s="109"/>
      <c r="G15" s="109"/>
      <c r="H15" s="109"/>
      <c r="I15" s="109"/>
    </row>
    <row r="16" spans="1:9" ht="15.75" thickBot="1">
      <c r="A16" s="104" t="s">
        <v>170</v>
      </c>
      <c r="B16" s="148">
        <v>41666</v>
      </c>
      <c r="C16" s="148">
        <v>41666</v>
      </c>
      <c r="D16" s="148">
        <v>41666</v>
      </c>
      <c r="E16" s="109"/>
      <c r="F16" s="122"/>
      <c r="G16" s="122"/>
      <c r="H16" s="109"/>
      <c r="I16" s="109"/>
    </row>
    <row r="17" spans="1:9" ht="15.75" thickBot="1">
      <c r="A17" s="104" t="s">
        <v>171</v>
      </c>
      <c r="B17" s="148">
        <v>320</v>
      </c>
      <c r="C17" s="148">
        <v>320</v>
      </c>
      <c r="D17" s="148">
        <v>320</v>
      </c>
      <c r="E17" s="109"/>
      <c r="F17" s="122"/>
      <c r="G17" s="122"/>
      <c r="H17" s="109"/>
      <c r="I17" s="109"/>
    </row>
    <row r="18" spans="1:9" ht="15.75" thickBot="1">
      <c r="A18" s="104" t="s">
        <v>172</v>
      </c>
      <c r="B18" s="148">
        <v>2200</v>
      </c>
      <c r="C18" s="148">
        <v>2200</v>
      </c>
      <c r="D18" s="148">
        <v>2200</v>
      </c>
      <c r="E18" s="109"/>
      <c r="F18" s="122"/>
      <c r="G18" s="122"/>
      <c r="H18" s="109"/>
      <c r="I18" s="109"/>
    </row>
    <row r="19" spans="1:9" ht="15.75" thickBot="1">
      <c r="A19" s="104" t="s">
        <v>216</v>
      </c>
      <c r="B19" s="148">
        <v>5960.2</v>
      </c>
      <c r="C19" s="148">
        <v>5960.2</v>
      </c>
      <c r="D19" s="148">
        <v>5960.2</v>
      </c>
      <c r="E19" s="109"/>
      <c r="F19" s="122"/>
      <c r="G19" s="122"/>
      <c r="H19" s="109"/>
      <c r="I19" s="109"/>
    </row>
    <row r="20" spans="1:9" ht="15.75" thickBot="1">
      <c r="A20" s="104" t="s">
        <v>207</v>
      </c>
      <c r="B20" s="148"/>
      <c r="C20" s="148"/>
      <c r="D20" s="148"/>
      <c r="E20" s="109"/>
      <c r="F20" s="122"/>
      <c r="G20" s="122"/>
      <c r="H20" s="109"/>
      <c r="I20" s="109"/>
    </row>
    <row r="21" spans="1:9" ht="15.75" thickBot="1">
      <c r="A21" s="104" t="s">
        <v>181</v>
      </c>
      <c r="B21" s="148">
        <v>140</v>
      </c>
      <c r="C21" s="148">
        <v>140</v>
      </c>
      <c r="D21" s="148">
        <v>140</v>
      </c>
      <c r="E21" s="109"/>
      <c r="F21" s="122"/>
      <c r="G21" s="122"/>
      <c r="H21" s="109"/>
      <c r="I21" s="109"/>
    </row>
    <row r="22" spans="1:9" ht="15.75" thickBot="1">
      <c r="A22" s="104" t="s">
        <v>173</v>
      </c>
      <c r="B22" s="148"/>
      <c r="C22" s="148"/>
      <c r="D22" s="148"/>
      <c r="E22" s="109"/>
      <c r="F22" s="122"/>
      <c r="G22" s="122"/>
      <c r="H22" s="109"/>
      <c r="I22" s="109"/>
    </row>
    <row r="23" spans="1:9" ht="15.75" thickBot="1">
      <c r="A23" s="104" t="s">
        <v>174</v>
      </c>
      <c r="B23" s="148">
        <v>254</v>
      </c>
      <c r="C23" s="148">
        <v>254</v>
      </c>
      <c r="D23" s="148">
        <v>254</v>
      </c>
      <c r="E23" s="109"/>
      <c r="F23" s="122"/>
      <c r="G23" s="122"/>
      <c r="H23" s="109"/>
      <c r="I23" s="109"/>
    </row>
    <row r="24" spans="1:9" ht="15.75" thickBot="1">
      <c r="A24" s="104" t="s">
        <v>175</v>
      </c>
      <c r="B24" s="148">
        <v>310</v>
      </c>
      <c r="C24" s="148">
        <v>310</v>
      </c>
      <c r="D24" s="148">
        <v>310</v>
      </c>
      <c r="E24" s="109"/>
      <c r="F24" s="122"/>
      <c r="G24" s="122"/>
      <c r="H24" s="109"/>
      <c r="I24" s="109"/>
    </row>
    <row r="25" spans="1:9" ht="16.5" thickBot="1">
      <c r="A25" s="104" t="s">
        <v>210</v>
      </c>
      <c r="B25" s="146">
        <f>SUM(B27+B30+B31)</f>
        <v>529090.694</v>
      </c>
      <c r="C25" s="146">
        <f>SUM(C27+C30+C31)</f>
        <v>475914.114</v>
      </c>
      <c r="D25" s="146">
        <f>SUM(D27+D30+D31)</f>
        <v>475558.714</v>
      </c>
      <c r="E25" s="109"/>
      <c r="F25" s="123"/>
      <c r="G25" s="123"/>
      <c r="H25" s="109"/>
      <c r="I25" s="109"/>
    </row>
    <row r="26" spans="1:9" ht="15.75" thickBot="1">
      <c r="A26" s="103" t="s">
        <v>169</v>
      </c>
      <c r="B26" s="147"/>
      <c r="C26" s="60"/>
      <c r="D26" s="60"/>
      <c r="E26" s="122"/>
      <c r="F26" s="122"/>
      <c r="G26" s="109"/>
      <c r="H26" s="109"/>
      <c r="I26" s="109"/>
    </row>
    <row r="27" spans="1:9" ht="15.75" thickBot="1">
      <c r="A27" s="104" t="s">
        <v>177</v>
      </c>
      <c r="B27" s="148">
        <v>148396.9</v>
      </c>
      <c r="C27" s="60">
        <v>117321</v>
      </c>
      <c r="D27" s="60">
        <v>117321</v>
      </c>
      <c r="E27" s="109"/>
      <c r="F27" s="109"/>
      <c r="G27" s="122"/>
      <c r="H27" s="109"/>
      <c r="I27" s="109"/>
    </row>
    <row r="28" spans="1:9" ht="15.75" thickBot="1">
      <c r="A28" s="167" t="s">
        <v>283</v>
      </c>
      <c r="B28" s="168">
        <v>1511.2</v>
      </c>
      <c r="C28" s="60"/>
      <c r="D28" s="60"/>
      <c r="E28" s="109"/>
      <c r="F28" s="109"/>
      <c r="G28" s="122"/>
      <c r="H28" s="109"/>
      <c r="I28" s="109"/>
    </row>
    <row r="29" spans="1:9" ht="15.75" thickBot="1">
      <c r="A29" s="167" t="s">
        <v>284</v>
      </c>
      <c r="B29" s="168">
        <v>661.7</v>
      </c>
      <c r="C29" s="60"/>
      <c r="D29" s="60"/>
      <c r="E29" s="109"/>
      <c r="F29" s="109"/>
      <c r="G29" s="122"/>
      <c r="H29" s="109"/>
      <c r="I29" s="109"/>
    </row>
    <row r="30" spans="1:9" ht="15.75" thickBot="1">
      <c r="A30" s="104" t="s">
        <v>178</v>
      </c>
      <c r="B30" s="148">
        <v>378319.794</v>
      </c>
      <c r="C30" s="60">
        <v>356219.114</v>
      </c>
      <c r="D30" s="60">
        <v>355863.714</v>
      </c>
      <c r="E30" s="109"/>
      <c r="F30" s="109"/>
      <c r="G30" s="122"/>
      <c r="H30" s="109"/>
      <c r="I30" s="109"/>
    </row>
    <row r="31" spans="1:9" ht="15.75" thickBot="1">
      <c r="A31" s="104" t="s">
        <v>179</v>
      </c>
      <c r="B31" s="148">
        <v>2374</v>
      </c>
      <c r="C31" s="60">
        <v>2374</v>
      </c>
      <c r="D31" s="60">
        <v>2374</v>
      </c>
      <c r="E31" s="109"/>
      <c r="F31" s="109"/>
      <c r="G31" s="122"/>
      <c r="H31" s="109"/>
      <c r="I31" s="109"/>
    </row>
    <row r="32" spans="1:9" ht="15.75" thickBot="1">
      <c r="A32" s="104"/>
      <c r="B32" s="147"/>
      <c r="C32" s="60"/>
      <c r="D32" s="60"/>
      <c r="E32" s="109"/>
      <c r="F32" s="109"/>
      <c r="G32" s="109"/>
      <c r="H32" s="109"/>
      <c r="I32" s="109"/>
    </row>
    <row r="33" spans="1:9" ht="19.5" thickBot="1">
      <c r="A33" s="102" t="s">
        <v>180</v>
      </c>
      <c r="B33" s="165">
        <f>SUM(B14+B25)</f>
        <v>579940.894</v>
      </c>
      <c r="C33" s="166">
        <f>SUM(C14+C25)</f>
        <v>526764.314</v>
      </c>
      <c r="D33" s="166">
        <f>SUM(D14+D25)</f>
        <v>526408.914</v>
      </c>
      <c r="E33" s="123"/>
      <c r="F33" s="123"/>
      <c r="G33" s="123"/>
      <c r="H33" s="109"/>
      <c r="I33" s="109"/>
    </row>
    <row r="34" spans="1:9" ht="15">
      <c r="A34" s="100"/>
      <c r="B34" s="100"/>
      <c r="C34" s="109"/>
      <c r="D34" s="100"/>
      <c r="E34" s="109"/>
      <c r="F34" s="109"/>
      <c r="G34" s="109"/>
      <c r="H34" s="109"/>
      <c r="I34" s="109"/>
    </row>
    <row r="35" spans="1:9" ht="15">
      <c r="A35" s="100"/>
      <c r="B35" s="100"/>
      <c r="C35" s="109"/>
      <c r="D35" s="100"/>
      <c r="E35" s="109"/>
      <c r="F35" s="109"/>
      <c r="G35" s="109"/>
      <c r="H35" s="109"/>
      <c r="I35" s="109"/>
    </row>
    <row r="36" spans="1:9" ht="15.75">
      <c r="A36" s="192" t="s">
        <v>249</v>
      </c>
      <c r="B36" s="192"/>
      <c r="C36" s="109"/>
      <c r="D36" s="100"/>
      <c r="E36" s="109"/>
      <c r="F36" s="109"/>
      <c r="G36" s="109"/>
      <c r="H36" s="109"/>
      <c r="I36" s="109"/>
    </row>
    <row r="37" spans="1:9" ht="15.75">
      <c r="A37" s="192" t="s">
        <v>255</v>
      </c>
      <c r="B37" s="192"/>
      <c r="C37" s="109"/>
      <c r="D37" s="100"/>
      <c r="E37" s="109"/>
      <c r="F37" s="109"/>
      <c r="G37" s="109"/>
      <c r="H37" s="109"/>
      <c r="I37" s="109"/>
    </row>
    <row r="38" spans="1:9" ht="15">
      <c r="A38" s="100"/>
      <c r="B38" s="101"/>
      <c r="C38" s="100"/>
      <c r="D38" s="100"/>
      <c r="E38" s="109"/>
      <c r="F38" s="109"/>
      <c r="G38" s="110"/>
      <c r="H38" s="109"/>
      <c r="I38" s="109"/>
    </row>
    <row r="39" spans="1:9" ht="15.75">
      <c r="A39" s="159" t="s">
        <v>241</v>
      </c>
      <c r="B39" s="159"/>
      <c r="C39" s="159"/>
      <c r="D39" s="100"/>
      <c r="E39" s="109"/>
      <c r="F39" s="109"/>
      <c r="G39" s="109"/>
      <c r="H39" s="109"/>
      <c r="I39" s="109"/>
    </row>
    <row r="40" spans="1:9" ht="15.75">
      <c r="A40" s="192" t="s">
        <v>243</v>
      </c>
      <c r="B40" s="192"/>
      <c r="C40" s="192"/>
      <c r="D40" s="101"/>
      <c r="E40" s="193"/>
      <c r="F40" s="193"/>
      <c r="G40" s="193"/>
      <c r="H40" s="193"/>
      <c r="I40" s="109"/>
    </row>
    <row r="41" spans="1:9" ht="15">
      <c r="A41" s="100"/>
      <c r="B41" s="100"/>
      <c r="C41" s="100"/>
      <c r="D41" s="100"/>
      <c r="E41" s="109"/>
      <c r="F41" s="109"/>
      <c r="G41" s="109"/>
      <c r="H41" s="109"/>
      <c r="I41" s="109"/>
    </row>
    <row r="42" spans="1:9" ht="15">
      <c r="A42" s="191"/>
      <c r="B42" s="191"/>
      <c r="C42" s="191"/>
      <c r="D42" s="191"/>
      <c r="E42" s="191"/>
      <c r="F42" s="114"/>
      <c r="G42" s="100"/>
      <c r="H42" s="100"/>
      <c r="I42" s="100"/>
    </row>
  </sheetData>
  <sheetProtection/>
  <mergeCells count="22">
    <mergeCell ref="B5:D5"/>
    <mergeCell ref="A6:D6"/>
    <mergeCell ref="A7:D7"/>
    <mergeCell ref="E9:G9"/>
    <mergeCell ref="E10:G10"/>
    <mergeCell ref="D12:D13"/>
    <mergeCell ref="A10:D10"/>
    <mergeCell ref="A8:B8"/>
    <mergeCell ref="E7:G7"/>
    <mergeCell ref="E8:G8"/>
    <mergeCell ref="E6:G6"/>
    <mergeCell ref="G12:G13"/>
    <mergeCell ref="B12:B13"/>
    <mergeCell ref="A9:D9"/>
    <mergeCell ref="F12:F13"/>
    <mergeCell ref="C12:C13"/>
    <mergeCell ref="A42:E42"/>
    <mergeCell ref="A40:C40"/>
    <mergeCell ref="A36:B36"/>
    <mergeCell ref="A37:B37"/>
    <mergeCell ref="E40:H40"/>
    <mergeCell ref="H12:I12"/>
  </mergeCells>
  <printOptions/>
  <pageMargins left="0.75" right="0.75" top="1" bottom="1" header="0.5" footer="0.5"/>
  <pageSetup fitToHeight="0" fitToWidth="0" horizontalDpi="600" verticalDpi="600" orientation="portrait" paperSize="9" scale="86" r:id="rId1"/>
  <colBreaks count="2" manualBreakCount="2">
    <brk id="4" max="36" man="1"/>
    <brk id="7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6"/>
  <sheetViews>
    <sheetView view="pageLayout" zoomScaleSheetLayoutView="100" workbookViewId="0" topLeftCell="A263">
      <selection activeCell="L154" sqref="L154"/>
    </sheetView>
  </sheetViews>
  <sheetFormatPr defaultColWidth="9.00390625" defaultRowHeight="12.75"/>
  <cols>
    <col min="1" max="1" width="4.625" style="0" customWidth="1"/>
    <col min="2" max="2" width="27.75390625" style="0" customWidth="1"/>
    <col min="3" max="3" width="5.375" style="0" customWidth="1"/>
    <col min="4" max="4" width="4.875" style="0" customWidth="1"/>
    <col min="5" max="5" width="4.25390625" style="0" customWidth="1"/>
    <col min="6" max="6" width="12.625" style="0" customWidth="1"/>
    <col min="7" max="7" width="6.25390625" style="0" customWidth="1"/>
    <col min="8" max="8" width="8.75390625" style="0" customWidth="1"/>
    <col min="9" max="9" width="6.625" style="0" customWidth="1"/>
    <col min="10" max="10" width="7.125" style="0" customWidth="1"/>
    <col min="11" max="11" width="7.625" style="0" customWidth="1"/>
    <col min="14" max="14" width="3.75390625" style="0" customWidth="1"/>
    <col min="15" max="15" width="22.00390625" style="0" customWidth="1"/>
    <col min="16" max="16" width="6.125" style="0" customWidth="1"/>
    <col min="17" max="17" width="5.75390625" style="0" customWidth="1"/>
    <col min="18" max="18" width="6.125" style="0" customWidth="1"/>
    <col min="20" max="20" width="5.25390625" style="0" customWidth="1"/>
  </cols>
  <sheetData>
    <row r="1" spans="1:22" ht="15.75">
      <c r="A1" s="183" t="s">
        <v>201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12.75">
      <c r="A2" s="202" t="s">
        <v>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22" ht="12.75">
      <c r="A3" s="202" t="s">
        <v>299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ht="18.75">
      <c r="A4" s="182" t="s">
        <v>94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2" ht="18.75">
      <c r="A5" s="182" t="s">
        <v>95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ht="18.75">
      <c r="A6" s="182" t="s">
        <v>96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1:22" ht="19.5" thickBot="1">
      <c r="A7" s="182" t="s">
        <v>236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14" ht="16.5" hidden="1" thickBot="1">
      <c r="A8" s="29"/>
      <c r="N8" s="29"/>
    </row>
    <row r="9" spans="1:22" ht="13.5" customHeight="1" thickBot="1">
      <c r="A9" s="204" t="s">
        <v>53</v>
      </c>
      <c r="B9" s="207" t="s">
        <v>97</v>
      </c>
      <c r="C9" s="207" t="s">
        <v>196</v>
      </c>
      <c r="D9" s="30" t="s">
        <v>98</v>
      </c>
      <c r="E9" s="207" t="s">
        <v>99</v>
      </c>
      <c r="F9" s="207" t="s">
        <v>100</v>
      </c>
      <c r="G9" s="207" t="s">
        <v>101</v>
      </c>
      <c r="H9" s="210" t="s">
        <v>237</v>
      </c>
      <c r="I9" s="211"/>
      <c r="J9" s="211"/>
      <c r="K9" s="212"/>
      <c r="M9" s="19"/>
      <c r="N9" s="215"/>
      <c r="O9" s="216"/>
      <c r="P9" s="216"/>
      <c r="Q9" s="68"/>
      <c r="R9" s="216"/>
      <c r="S9" s="216"/>
      <c r="T9" s="216"/>
      <c r="U9" s="215"/>
      <c r="V9" s="215"/>
    </row>
    <row r="10" spans="1:22" ht="12.75" customHeight="1">
      <c r="A10" s="205"/>
      <c r="B10" s="208"/>
      <c r="C10" s="208"/>
      <c r="D10" s="31" t="s">
        <v>102</v>
      </c>
      <c r="E10" s="208"/>
      <c r="F10" s="208"/>
      <c r="G10" s="208"/>
      <c r="H10" s="204" t="s">
        <v>103</v>
      </c>
      <c r="I10" s="204" t="s">
        <v>104</v>
      </c>
      <c r="J10" s="204" t="s">
        <v>105</v>
      </c>
      <c r="K10" s="213" t="s">
        <v>106</v>
      </c>
      <c r="M10" s="19"/>
      <c r="N10" s="215"/>
      <c r="O10" s="216"/>
      <c r="P10" s="216"/>
      <c r="Q10" s="68"/>
      <c r="R10" s="216"/>
      <c r="S10" s="216"/>
      <c r="T10" s="216"/>
      <c r="U10" s="215"/>
      <c r="V10" s="215"/>
    </row>
    <row r="11" spans="1:22" ht="13.5" customHeight="1" thickBot="1">
      <c r="A11" s="206"/>
      <c r="B11" s="209"/>
      <c r="C11" s="209"/>
      <c r="D11" s="32"/>
      <c r="E11" s="209"/>
      <c r="F11" s="209"/>
      <c r="G11" s="209"/>
      <c r="H11" s="206"/>
      <c r="I11" s="206"/>
      <c r="J11" s="206"/>
      <c r="K11" s="214"/>
      <c r="M11" s="19"/>
      <c r="N11" s="215"/>
      <c r="O11" s="216"/>
      <c r="P11" s="216"/>
      <c r="Q11" s="69"/>
      <c r="R11" s="216"/>
      <c r="S11" s="216"/>
      <c r="T11" s="216"/>
      <c r="U11" s="215"/>
      <c r="V11" s="215"/>
    </row>
    <row r="12" spans="1:22" ht="16.5" thickBot="1">
      <c r="A12" s="33">
        <v>1</v>
      </c>
      <c r="B12" s="34">
        <v>2</v>
      </c>
      <c r="C12" s="34"/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M12" s="19"/>
      <c r="N12" s="63"/>
      <c r="O12" s="70"/>
      <c r="P12" s="70"/>
      <c r="Q12" s="67"/>
      <c r="R12" s="67"/>
      <c r="S12" s="67"/>
      <c r="T12" s="67"/>
      <c r="U12" s="67"/>
      <c r="V12" s="67"/>
    </row>
    <row r="13" spans="1:22" ht="17.25" customHeight="1" thickBot="1">
      <c r="A13" s="36">
        <v>1</v>
      </c>
      <c r="B13" s="37" t="s">
        <v>107</v>
      </c>
      <c r="C13" s="37" t="s">
        <v>22</v>
      </c>
      <c r="D13" s="38" t="s">
        <v>108</v>
      </c>
      <c r="E13" s="38" t="s">
        <v>109</v>
      </c>
      <c r="F13" s="38" t="s">
        <v>110</v>
      </c>
      <c r="G13" s="38" t="s">
        <v>111</v>
      </c>
      <c r="H13" s="39">
        <f>SUM(H14:H26)</f>
        <v>26407</v>
      </c>
      <c r="I13" s="39">
        <f>SUM(I14:I26)</f>
        <v>2814.1</v>
      </c>
      <c r="J13" s="39">
        <f>SUM(J14:J26)</f>
        <v>0</v>
      </c>
      <c r="K13" s="39">
        <f>H13+I13+J13</f>
        <v>29221.1</v>
      </c>
      <c r="M13" s="19"/>
      <c r="N13" s="77"/>
      <c r="O13" s="71"/>
      <c r="P13" s="71"/>
      <c r="Q13" s="64"/>
      <c r="R13" s="64"/>
      <c r="S13" s="64"/>
      <c r="T13" s="64"/>
      <c r="U13" s="72"/>
      <c r="V13" s="72"/>
    </row>
    <row r="14" spans="1:22" ht="13.5" customHeight="1" thickBot="1">
      <c r="A14" s="40"/>
      <c r="B14" s="41" t="s">
        <v>224</v>
      </c>
      <c r="C14" s="41"/>
      <c r="D14" s="42" t="s">
        <v>108</v>
      </c>
      <c r="E14" s="42" t="s">
        <v>112</v>
      </c>
      <c r="F14" s="42">
        <v>9990020600</v>
      </c>
      <c r="G14" s="42">
        <v>500</v>
      </c>
      <c r="H14" s="43">
        <v>1495</v>
      </c>
      <c r="I14" s="43"/>
      <c r="J14" s="44"/>
      <c r="K14" s="45">
        <f aca="true" t="shared" si="0" ref="K14:K67">SUM(H14:J14)</f>
        <v>1495</v>
      </c>
      <c r="M14" s="19"/>
      <c r="N14" s="77"/>
      <c r="O14" s="73"/>
      <c r="P14" s="73"/>
      <c r="Q14" s="74"/>
      <c r="R14" s="74"/>
      <c r="S14" s="74"/>
      <c r="T14" s="74"/>
      <c r="U14" s="75"/>
      <c r="V14" s="75"/>
    </row>
    <row r="15" spans="1:22" ht="13.5" customHeight="1" thickBot="1">
      <c r="A15" s="40"/>
      <c r="B15" s="41" t="s">
        <v>113</v>
      </c>
      <c r="C15" s="41"/>
      <c r="D15" s="42" t="s">
        <v>108</v>
      </c>
      <c r="E15" s="42" t="s">
        <v>114</v>
      </c>
      <c r="F15" s="42">
        <v>9990021200</v>
      </c>
      <c r="G15" s="42">
        <v>500</v>
      </c>
      <c r="H15" s="43">
        <v>2110</v>
      </c>
      <c r="I15" s="43"/>
      <c r="J15" s="44"/>
      <c r="K15" s="45">
        <f t="shared" si="0"/>
        <v>2110</v>
      </c>
      <c r="M15" s="19"/>
      <c r="N15" s="77"/>
      <c r="O15" s="73"/>
      <c r="P15" s="73"/>
      <c r="Q15" s="74"/>
      <c r="R15" s="74"/>
      <c r="S15" s="74"/>
      <c r="T15" s="74"/>
      <c r="U15" s="75"/>
      <c r="V15" s="75"/>
    </row>
    <row r="16" spans="1:22" ht="12.75" customHeight="1" thickBot="1">
      <c r="A16" s="40"/>
      <c r="B16" s="43" t="s">
        <v>116</v>
      </c>
      <c r="C16" s="43"/>
      <c r="D16" s="42" t="s">
        <v>108</v>
      </c>
      <c r="E16" s="42" t="s">
        <v>115</v>
      </c>
      <c r="F16" s="42">
        <v>9990020400</v>
      </c>
      <c r="G16" s="42">
        <v>500</v>
      </c>
      <c r="H16" s="43">
        <v>14186</v>
      </c>
      <c r="I16" s="43"/>
      <c r="J16" s="44"/>
      <c r="K16" s="45">
        <f t="shared" si="0"/>
        <v>14186</v>
      </c>
      <c r="M16" s="19"/>
      <c r="N16" s="77"/>
      <c r="O16" s="75"/>
      <c r="P16" s="75"/>
      <c r="Q16" s="74"/>
      <c r="R16" s="74"/>
      <c r="S16" s="74"/>
      <c r="T16" s="74"/>
      <c r="U16" s="75"/>
      <c r="V16" s="75"/>
    </row>
    <row r="17" spans="1:22" ht="12" customHeight="1" thickBot="1">
      <c r="A17" s="40"/>
      <c r="B17" s="43" t="s">
        <v>117</v>
      </c>
      <c r="C17" s="43"/>
      <c r="D17" s="42" t="s">
        <v>108</v>
      </c>
      <c r="E17" s="42">
        <v>13</v>
      </c>
      <c r="F17" s="42">
        <v>9980059300</v>
      </c>
      <c r="G17" s="42">
        <v>530</v>
      </c>
      <c r="H17" s="43"/>
      <c r="I17" s="43">
        <v>1071.1</v>
      </c>
      <c r="J17" s="44"/>
      <c r="K17" s="45">
        <f t="shared" si="0"/>
        <v>1071.1</v>
      </c>
      <c r="M17" s="19"/>
      <c r="N17" s="77"/>
      <c r="O17" s="75"/>
      <c r="P17" s="75"/>
      <c r="Q17" s="74"/>
      <c r="R17" s="74"/>
      <c r="S17" s="74"/>
      <c r="T17" s="74"/>
      <c r="U17" s="75"/>
      <c r="V17" s="75"/>
    </row>
    <row r="18" spans="1:22" ht="12" customHeight="1" thickBot="1">
      <c r="A18" s="40"/>
      <c r="B18" s="43" t="s">
        <v>118</v>
      </c>
      <c r="C18" s="43"/>
      <c r="D18" s="42" t="s">
        <v>108</v>
      </c>
      <c r="E18" s="42">
        <v>13</v>
      </c>
      <c r="F18" s="42">
        <v>9980077730</v>
      </c>
      <c r="G18" s="42">
        <v>530</v>
      </c>
      <c r="H18" s="43"/>
      <c r="I18" s="43">
        <v>120</v>
      </c>
      <c r="J18" s="44"/>
      <c r="K18" s="45">
        <f t="shared" si="0"/>
        <v>120</v>
      </c>
      <c r="M18" s="19"/>
      <c r="N18" s="77"/>
      <c r="O18" s="75"/>
      <c r="P18" s="75"/>
      <c r="Q18" s="74"/>
      <c r="R18" s="74"/>
      <c r="S18" s="74"/>
      <c r="T18" s="74"/>
      <c r="U18" s="75"/>
      <c r="V18" s="75"/>
    </row>
    <row r="19" spans="1:22" ht="12.75" customHeight="1" thickBot="1">
      <c r="A19" s="40"/>
      <c r="B19" s="43" t="s">
        <v>119</v>
      </c>
      <c r="C19" s="43"/>
      <c r="D19" s="42" t="s">
        <v>120</v>
      </c>
      <c r="E19" s="42" t="s">
        <v>121</v>
      </c>
      <c r="F19" s="42">
        <v>9980077710</v>
      </c>
      <c r="G19" s="42">
        <v>530</v>
      </c>
      <c r="H19" s="43"/>
      <c r="I19" s="43">
        <v>406</v>
      </c>
      <c r="J19" s="44"/>
      <c r="K19" s="45">
        <f t="shared" si="0"/>
        <v>406</v>
      </c>
      <c r="M19" s="19"/>
      <c r="N19" s="77"/>
      <c r="O19" s="75"/>
      <c r="P19" s="75"/>
      <c r="Q19" s="74"/>
      <c r="R19" s="74"/>
      <c r="S19" s="74"/>
      <c r="T19" s="74"/>
      <c r="U19" s="75"/>
      <c r="V19" s="75"/>
    </row>
    <row r="20" spans="1:22" ht="15.75" customHeight="1" thickBot="1">
      <c r="A20" s="40"/>
      <c r="B20" s="43" t="s">
        <v>122</v>
      </c>
      <c r="C20" s="43"/>
      <c r="D20" s="42" t="s">
        <v>120</v>
      </c>
      <c r="E20" s="42" t="s">
        <v>121</v>
      </c>
      <c r="F20" s="42">
        <v>9980077720</v>
      </c>
      <c r="G20" s="42">
        <v>530</v>
      </c>
      <c r="H20" s="43"/>
      <c r="I20" s="43">
        <v>406</v>
      </c>
      <c r="J20" s="44"/>
      <c r="K20" s="45">
        <f t="shared" si="0"/>
        <v>406</v>
      </c>
      <c r="M20" s="19"/>
      <c r="N20" s="77"/>
      <c r="O20" s="75"/>
      <c r="P20" s="75"/>
      <c r="Q20" s="74"/>
      <c r="R20" s="74"/>
      <c r="S20" s="74"/>
      <c r="T20" s="74"/>
      <c r="U20" s="75"/>
      <c r="V20" s="75"/>
    </row>
    <row r="21" spans="1:22" ht="12.75" customHeight="1" thickBot="1">
      <c r="A21" s="40"/>
      <c r="B21" s="43" t="s">
        <v>123</v>
      </c>
      <c r="C21" s="43"/>
      <c r="D21" s="42" t="s">
        <v>124</v>
      </c>
      <c r="E21" s="42" t="s">
        <v>125</v>
      </c>
      <c r="F21" s="42">
        <v>9980077740</v>
      </c>
      <c r="G21" s="42">
        <v>500</v>
      </c>
      <c r="H21" s="43"/>
      <c r="I21" s="43">
        <v>811</v>
      </c>
      <c r="J21" s="44"/>
      <c r="K21" s="45">
        <f t="shared" si="0"/>
        <v>811</v>
      </c>
      <c r="M21" s="19"/>
      <c r="N21" s="77"/>
      <c r="O21" s="75"/>
      <c r="P21" s="75"/>
      <c r="Q21" s="74"/>
      <c r="R21" s="74"/>
      <c r="S21" s="74"/>
      <c r="T21" s="74"/>
      <c r="U21" s="75"/>
      <c r="V21" s="75"/>
    </row>
    <row r="22" spans="1:22" ht="15" customHeight="1" thickBot="1">
      <c r="A22" s="40"/>
      <c r="B22" s="43" t="s">
        <v>223</v>
      </c>
      <c r="C22" s="43"/>
      <c r="D22" s="44" t="s">
        <v>139</v>
      </c>
      <c r="E22" s="44" t="s">
        <v>135</v>
      </c>
      <c r="F22" s="44">
        <v>9990020400</v>
      </c>
      <c r="G22" s="42">
        <v>500</v>
      </c>
      <c r="H22" s="43"/>
      <c r="I22" s="43"/>
      <c r="J22" s="44"/>
      <c r="K22" s="45">
        <f t="shared" si="0"/>
        <v>0</v>
      </c>
      <c r="M22" s="19"/>
      <c r="N22" s="77"/>
      <c r="O22" s="75"/>
      <c r="P22" s="75"/>
      <c r="Q22" s="74"/>
      <c r="R22" s="74"/>
      <c r="S22" s="74"/>
      <c r="T22" s="74"/>
      <c r="U22" s="75"/>
      <c r="V22" s="75"/>
    </row>
    <row r="23" spans="1:22" ht="15" customHeight="1" thickBot="1">
      <c r="A23" s="40"/>
      <c r="B23" s="43" t="s">
        <v>128</v>
      </c>
      <c r="C23" s="43"/>
      <c r="D23" s="42" t="s">
        <v>108</v>
      </c>
      <c r="E23" s="42" t="s">
        <v>129</v>
      </c>
      <c r="F23" s="42">
        <v>9990022500</v>
      </c>
      <c r="G23" s="42">
        <v>500</v>
      </c>
      <c r="H23" s="43">
        <v>1482</v>
      </c>
      <c r="I23" s="43"/>
      <c r="J23" s="44"/>
      <c r="K23" s="45">
        <f t="shared" si="0"/>
        <v>1482</v>
      </c>
      <c r="M23" s="19"/>
      <c r="N23" s="77"/>
      <c r="O23" s="75"/>
      <c r="P23" s="75"/>
      <c r="Q23" s="74"/>
      <c r="R23" s="74"/>
      <c r="S23" s="74"/>
      <c r="T23" s="74"/>
      <c r="U23" s="75"/>
      <c r="V23" s="75"/>
    </row>
    <row r="24" spans="1:22" ht="16.5" customHeight="1" thickBot="1">
      <c r="A24" s="40"/>
      <c r="B24" s="41" t="s">
        <v>225</v>
      </c>
      <c r="C24" s="41"/>
      <c r="D24" s="44"/>
      <c r="E24" s="44"/>
      <c r="F24" s="44">
        <v>9990020400</v>
      </c>
      <c r="G24" s="42"/>
      <c r="H24" s="43"/>
      <c r="I24" s="43"/>
      <c r="J24" s="44"/>
      <c r="K24" s="45"/>
      <c r="M24" s="19"/>
      <c r="N24" s="77"/>
      <c r="O24" s="75"/>
      <c r="P24" s="75"/>
      <c r="Q24" s="74"/>
      <c r="R24" s="74"/>
      <c r="S24" s="74"/>
      <c r="T24" s="74"/>
      <c r="U24" s="75"/>
      <c r="V24" s="75"/>
    </row>
    <row r="25" spans="1:22" ht="15.75" customHeight="1" thickBot="1">
      <c r="A25" s="46"/>
      <c r="B25" s="43" t="s">
        <v>130</v>
      </c>
      <c r="C25" s="43"/>
      <c r="D25" s="42" t="s">
        <v>108</v>
      </c>
      <c r="E25" s="42">
        <v>11</v>
      </c>
      <c r="F25" s="42">
        <v>9990700500</v>
      </c>
      <c r="G25" s="42" t="s">
        <v>131</v>
      </c>
      <c r="H25" s="43">
        <v>2000</v>
      </c>
      <c r="I25" s="43"/>
      <c r="J25" s="44"/>
      <c r="K25" s="45">
        <f t="shared" si="0"/>
        <v>2000</v>
      </c>
      <c r="M25" s="19"/>
      <c r="N25" s="77"/>
      <c r="O25" s="75"/>
      <c r="P25" s="75"/>
      <c r="Q25" s="74"/>
      <c r="R25" s="74"/>
      <c r="S25" s="74"/>
      <c r="T25" s="74"/>
      <c r="U25" s="75"/>
      <c r="V25" s="75"/>
    </row>
    <row r="26" spans="1:22" ht="13.5" customHeight="1" thickBot="1">
      <c r="A26" s="46"/>
      <c r="B26" s="43" t="s">
        <v>132</v>
      </c>
      <c r="C26" s="43">
        <v>992</v>
      </c>
      <c r="D26" s="42" t="s">
        <v>108</v>
      </c>
      <c r="E26" s="42" t="s">
        <v>126</v>
      </c>
      <c r="F26" s="42">
        <v>9990020400</v>
      </c>
      <c r="G26" s="42">
        <v>500</v>
      </c>
      <c r="H26" s="43">
        <v>5134</v>
      </c>
      <c r="I26" s="43"/>
      <c r="J26" s="44"/>
      <c r="K26" s="45">
        <f t="shared" si="0"/>
        <v>5134</v>
      </c>
      <c r="M26" s="19"/>
      <c r="N26" s="77"/>
      <c r="O26" s="75"/>
      <c r="P26" s="75"/>
      <c r="Q26" s="74"/>
      <c r="R26" s="74"/>
      <c r="S26" s="74"/>
      <c r="T26" s="74"/>
      <c r="U26" s="75"/>
      <c r="V26" s="75"/>
    </row>
    <row r="27" spans="1:22" ht="15.75" customHeight="1" thickBot="1">
      <c r="A27" s="47">
        <v>2</v>
      </c>
      <c r="B27" s="37" t="s">
        <v>133</v>
      </c>
      <c r="C27" s="37"/>
      <c r="D27" s="48" t="s">
        <v>134</v>
      </c>
      <c r="E27" s="48" t="s">
        <v>135</v>
      </c>
      <c r="F27" s="48">
        <v>9980051180</v>
      </c>
      <c r="G27" s="42">
        <v>530</v>
      </c>
      <c r="H27" s="47"/>
      <c r="I27" s="47">
        <v>1824</v>
      </c>
      <c r="J27" s="48"/>
      <c r="K27" s="39">
        <f t="shared" si="0"/>
        <v>1824</v>
      </c>
      <c r="M27" s="19"/>
      <c r="N27" s="77"/>
      <c r="O27" s="71"/>
      <c r="P27" s="71"/>
      <c r="Q27" s="76"/>
      <c r="R27" s="76"/>
      <c r="S27" s="76"/>
      <c r="T27" s="74"/>
      <c r="U27" s="77"/>
      <c r="V27" s="77"/>
    </row>
    <row r="28" spans="1:22" ht="25.5" customHeight="1" thickBot="1">
      <c r="A28" s="47">
        <v>3</v>
      </c>
      <c r="B28" s="37" t="s">
        <v>136</v>
      </c>
      <c r="C28" s="37"/>
      <c r="D28" s="48" t="s">
        <v>114</v>
      </c>
      <c r="E28" s="48" t="s">
        <v>137</v>
      </c>
      <c r="F28" s="48">
        <v>9993029900</v>
      </c>
      <c r="G28" s="48" t="s">
        <v>22</v>
      </c>
      <c r="H28" s="49">
        <v>1155</v>
      </c>
      <c r="I28" s="49"/>
      <c r="J28" s="50"/>
      <c r="K28" s="39">
        <f t="shared" si="0"/>
        <v>1155</v>
      </c>
      <c r="M28" s="19"/>
      <c r="N28" s="77"/>
      <c r="O28" s="71"/>
      <c r="P28" s="71"/>
      <c r="Q28" s="76"/>
      <c r="R28" s="76"/>
      <c r="S28" s="76"/>
      <c r="T28" s="76"/>
      <c r="U28" s="78"/>
      <c r="V28" s="78"/>
    </row>
    <row r="29" spans="1:22" ht="30" customHeight="1" thickBot="1">
      <c r="A29" s="47">
        <v>4</v>
      </c>
      <c r="B29" s="37" t="s">
        <v>270</v>
      </c>
      <c r="C29" s="37" t="s">
        <v>197</v>
      </c>
      <c r="D29" s="48" t="s">
        <v>115</v>
      </c>
      <c r="E29" s="48" t="s">
        <v>139</v>
      </c>
      <c r="F29" s="48">
        <v>9990020400</v>
      </c>
      <c r="G29" s="42">
        <v>500</v>
      </c>
      <c r="H29" s="49">
        <f>SUM(H30:H31)</f>
        <v>10136.2</v>
      </c>
      <c r="I29" s="49"/>
      <c r="J29" s="50"/>
      <c r="K29" s="39">
        <f>SUM(H29:J29)</f>
        <v>10136.2</v>
      </c>
      <c r="M29" s="19"/>
      <c r="N29" s="77"/>
      <c r="O29" s="71"/>
      <c r="P29" s="71"/>
      <c r="Q29" s="76"/>
      <c r="R29" s="76"/>
      <c r="S29" s="76"/>
      <c r="T29" s="76"/>
      <c r="U29" s="78"/>
      <c r="V29" s="78"/>
    </row>
    <row r="30" spans="1:22" ht="15.75" customHeight="1" thickBot="1">
      <c r="A30" s="47"/>
      <c r="B30" s="37" t="s">
        <v>138</v>
      </c>
      <c r="C30" s="37" t="s">
        <v>197</v>
      </c>
      <c r="D30" s="48" t="s">
        <v>115</v>
      </c>
      <c r="E30" s="48" t="s">
        <v>139</v>
      </c>
      <c r="F30" s="48">
        <v>9990020400</v>
      </c>
      <c r="G30" s="42">
        <v>500</v>
      </c>
      <c r="H30" s="49">
        <v>4176</v>
      </c>
      <c r="I30" s="49"/>
      <c r="J30" s="50"/>
      <c r="K30" s="39">
        <f t="shared" si="0"/>
        <v>4176</v>
      </c>
      <c r="M30" s="19"/>
      <c r="N30" s="77"/>
      <c r="O30" s="71"/>
      <c r="P30" s="71"/>
      <c r="Q30" s="76"/>
      <c r="R30" s="76"/>
      <c r="S30" s="76"/>
      <c r="T30" s="74"/>
      <c r="U30" s="78"/>
      <c r="V30" s="78"/>
    </row>
    <row r="31" spans="1:22" ht="15.75" customHeight="1" thickBot="1">
      <c r="A31" s="47"/>
      <c r="B31" s="37" t="s">
        <v>211</v>
      </c>
      <c r="C31" s="37"/>
      <c r="D31" s="48">
        <v>4</v>
      </c>
      <c r="E31" s="48">
        <v>9</v>
      </c>
      <c r="F31" s="48">
        <v>9993159802</v>
      </c>
      <c r="G31" s="42">
        <v>0</v>
      </c>
      <c r="H31" s="49">
        <v>5960.2</v>
      </c>
      <c r="I31" s="49"/>
      <c r="J31" s="50"/>
      <c r="K31" s="39">
        <f t="shared" si="0"/>
        <v>5960.2</v>
      </c>
      <c r="M31" s="19"/>
      <c r="N31" s="77"/>
      <c r="O31" s="71"/>
      <c r="P31" s="71"/>
      <c r="Q31" s="76"/>
      <c r="R31" s="76"/>
      <c r="S31" s="76"/>
      <c r="T31" s="74"/>
      <c r="U31" s="78"/>
      <c r="V31" s="78"/>
    </row>
    <row r="32" spans="1:22" ht="13.5" customHeight="1" thickBot="1">
      <c r="A32" s="47">
        <v>5</v>
      </c>
      <c r="B32" s="39" t="s">
        <v>140</v>
      </c>
      <c r="C32" s="39">
        <v>133</v>
      </c>
      <c r="D32" s="38" t="s">
        <v>139</v>
      </c>
      <c r="E32" s="38" t="s">
        <v>109</v>
      </c>
      <c r="F32" s="38" t="s">
        <v>141</v>
      </c>
      <c r="G32" s="38" t="s">
        <v>111</v>
      </c>
      <c r="H32" s="37">
        <f>H36+H35+H34+H33</f>
        <v>44411.2</v>
      </c>
      <c r="I32" s="37"/>
      <c r="J32" s="37"/>
      <c r="K32" s="39">
        <f>K33+K34+K35+K36</f>
        <v>44411.2</v>
      </c>
      <c r="M32" s="19"/>
      <c r="N32" s="77"/>
      <c r="O32" s="72"/>
      <c r="P32" s="72"/>
      <c r="Q32" s="64"/>
      <c r="R32" s="64"/>
      <c r="S32" s="64"/>
      <c r="T32" s="64"/>
      <c r="U32" s="71"/>
      <c r="V32" s="71"/>
    </row>
    <row r="33" spans="1:22" ht="14.25" customHeight="1" thickBot="1">
      <c r="A33" s="40"/>
      <c r="B33" s="41" t="s">
        <v>87</v>
      </c>
      <c r="C33" s="41"/>
      <c r="D33" s="44" t="s">
        <v>139</v>
      </c>
      <c r="E33" s="44" t="s">
        <v>135</v>
      </c>
      <c r="F33" s="44">
        <v>9996000500</v>
      </c>
      <c r="G33" s="42">
        <v>500</v>
      </c>
      <c r="H33" s="43">
        <v>44411.2</v>
      </c>
      <c r="I33" s="43"/>
      <c r="J33" s="44"/>
      <c r="K33" s="45">
        <f t="shared" si="0"/>
        <v>44411.2</v>
      </c>
      <c r="M33" s="19"/>
      <c r="N33" s="77"/>
      <c r="O33" s="73"/>
      <c r="P33" s="73"/>
      <c r="Q33" s="79"/>
      <c r="R33" s="79"/>
      <c r="S33" s="79"/>
      <c r="T33" s="74"/>
      <c r="U33" s="75"/>
      <c r="V33" s="75"/>
    </row>
    <row r="34" spans="1:22" ht="13.5" customHeight="1" thickBot="1">
      <c r="A34" s="40"/>
      <c r="B34" s="157" t="s">
        <v>240</v>
      </c>
      <c r="C34" s="41"/>
      <c r="D34" s="44" t="s">
        <v>127</v>
      </c>
      <c r="E34" s="44" t="s">
        <v>135</v>
      </c>
      <c r="F34" s="44">
        <v>9996000500</v>
      </c>
      <c r="G34" s="42">
        <v>500</v>
      </c>
      <c r="H34" s="43"/>
      <c r="I34" s="43"/>
      <c r="J34" s="44"/>
      <c r="K34" s="45">
        <f t="shared" si="0"/>
        <v>0</v>
      </c>
      <c r="M34" s="19"/>
      <c r="N34" s="77"/>
      <c r="O34" s="73"/>
      <c r="P34" s="73"/>
      <c r="Q34" s="79"/>
      <c r="R34" s="79"/>
      <c r="S34" s="79"/>
      <c r="T34" s="74"/>
      <c r="U34" s="75"/>
      <c r="V34" s="75"/>
    </row>
    <row r="35" spans="1:22" ht="12" customHeight="1" thickBot="1">
      <c r="A35" s="40"/>
      <c r="B35" s="43"/>
      <c r="C35" s="43"/>
      <c r="D35" s="44"/>
      <c r="E35" s="44"/>
      <c r="F35" s="44"/>
      <c r="G35" s="44"/>
      <c r="H35" s="43"/>
      <c r="I35" s="43"/>
      <c r="J35" s="44"/>
      <c r="K35" s="45">
        <f t="shared" si="0"/>
        <v>0</v>
      </c>
      <c r="M35" s="19"/>
      <c r="N35" s="77"/>
      <c r="O35" s="75"/>
      <c r="P35" s="75"/>
      <c r="Q35" s="79"/>
      <c r="R35" s="79"/>
      <c r="S35" s="79"/>
      <c r="T35" s="79"/>
      <c r="U35" s="75"/>
      <c r="V35" s="75"/>
    </row>
    <row r="36" spans="1:22" ht="13.5" customHeight="1" thickBot="1">
      <c r="A36" s="46"/>
      <c r="B36" s="43" t="s">
        <v>143</v>
      </c>
      <c r="C36" s="43"/>
      <c r="D36" s="44" t="s">
        <v>144</v>
      </c>
      <c r="E36" s="44" t="s">
        <v>108</v>
      </c>
      <c r="F36" s="44">
        <v>9994409900</v>
      </c>
      <c r="G36" s="44" t="s">
        <v>22</v>
      </c>
      <c r="H36" s="43"/>
      <c r="I36" s="43"/>
      <c r="J36" s="44"/>
      <c r="K36" s="45">
        <f t="shared" si="0"/>
        <v>0</v>
      </c>
      <c r="M36" s="19"/>
      <c r="N36" s="77"/>
      <c r="O36" s="75"/>
      <c r="P36" s="75"/>
      <c r="Q36" s="79"/>
      <c r="R36" s="79"/>
      <c r="S36" s="79"/>
      <c r="T36" s="79"/>
      <c r="U36" s="75"/>
      <c r="V36" s="75"/>
    </row>
    <row r="37" spans="1:22" ht="14.25" customHeight="1" thickBot="1">
      <c r="A37" s="47">
        <v>6</v>
      </c>
      <c r="B37" s="39" t="s">
        <v>145</v>
      </c>
      <c r="C37" s="39" t="s">
        <v>23</v>
      </c>
      <c r="D37" s="51" t="s">
        <v>146</v>
      </c>
      <c r="E37" s="51" t="s">
        <v>109</v>
      </c>
      <c r="F37" s="51" t="s">
        <v>110</v>
      </c>
      <c r="G37" s="51" t="s">
        <v>111</v>
      </c>
      <c r="H37" s="52">
        <f>H38+H39+H41+H42+H43+H44+H45+H46+H40</f>
        <v>89003</v>
      </c>
      <c r="I37" s="52">
        <f>I38+I39+I41+I42+I43+I44+I45+I46</f>
        <v>296921</v>
      </c>
      <c r="J37" s="52">
        <f>J38+J39+J41+J42+J43+J44+J45+J46</f>
        <v>2374</v>
      </c>
      <c r="K37" s="39">
        <f>SUM(H37:J37)</f>
        <v>388298</v>
      </c>
      <c r="M37" s="19"/>
      <c r="N37" s="77"/>
      <c r="O37" s="72"/>
      <c r="P37" s="72"/>
      <c r="Q37" s="66"/>
      <c r="R37" s="66"/>
      <c r="S37" s="66"/>
      <c r="T37" s="66"/>
      <c r="U37" s="80"/>
      <c r="V37" s="80"/>
    </row>
    <row r="38" spans="1:22" ht="15" customHeight="1" thickBot="1">
      <c r="A38" s="40"/>
      <c r="B38" s="41" t="s">
        <v>147</v>
      </c>
      <c r="C38" s="41"/>
      <c r="D38" s="44" t="s">
        <v>146</v>
      </c>
      <c r="E38" s="44" t="s">
        <v>108</v>
      </c>
      <c r="F38" s="44">
        <v>1910106590</v>
      </c>
      <c r="G38" s="44" t="s">
        <v>22</v>
      </c>
      <c r="H38" s="43">
        <v>22991</v>
      </c>
      <c r="I38" s="43">
        <v>46545</v>
      </c>
      <c r="J38" s="44"/>
      <c r="K38" s="45">
        <f t="shared" si="0"/>
        <v>69536</v>
      </c>
      <c r="M38" s="19"/>
      <c r="N38" s="77"/>
      <c r="O38" s="73"/>
      <c r="P38" s="73"/>
      <c r="Q38" s="79"/>
      <c r="R38" s="79"/>
      <c r="S38" s="79"/>
      <c r="T38" s="79"/>
      <c r="U38" s="75"/>
      <c r="V38" s="75"/>
    </row>
    <row r="39" spans="1:22" ht="12" customHeight="1" thickBot="1">
      <c r="A39" s="40"/>
      <c r="B39" s="43" t="s">
        <v>148</v>
      </c>
      <c r="C39" s="43"/>
      <c r="D39" s="44" t="s">
        <v>146</v>
      </c>
      <c r="E39" s="44" t="s">
        <v>112</v>
      </c>
      <c r="F39" s="44">
        <v>1920206590</v>
      </c>
      <c r="G39" s="44" t="s">
        <v>22</v>
      </c>
      <c r="H39" s="43"/>
      <c r="I39" s="43">
        <v>250376</v>
      </c>
      <c r="J39" s="44"/>
      <c r="K39" s="45">
        <f t="shared" si="0"/>
        <v>250376</v>
      </c>
      <c r="M39" s="19"/>
      <c r="N39" s="77"/>
      <c r="O39" s="75"/>
      <c r="P39" s="75"/>
      <c r="Q39" s="79"/>
      <c r="R39" s="79"/>
      <c r="S39" s="79"/>
      <c r="T39" s="79"/>
      <c r="U39" s="75"/>
      <c r="V39" s="75"/>
    </row>
    <row r="40" spans="1:22" ht="12" customHeight="1" thickBot="1">
      <c r="A40" s="40"/>
      <c r="B40" s="43"/>
      <c r="C40" s="43"/>
      <c r="D40" s="44" t="s">
        <v>124</v>
      </c>
      <c r="E40" s="44" t="s">
        <v>134</v>
      </c>
      <c r="F40" s="44">
        <v>9994219900</v>
      </c>
      <c r="G40" s="44" t="s">
        <v>271</v>
      </c>
      <c r="H40" s="43">
        <v>17843</v>
      </c>
      <c r="I40" s="43"/>
      <c r="J40" s="44"/>
      <c r="K40" s="45">
        <f t="shared" si="0"/>
        <v>17843</v>
      </c>
      <c r="M40" s="19"/>
      <c r="N40" s="77"/>
      <c r="O40" s="75"/>
      <c r="P40" s="75"/>
      <c r="Q40" s="79"/>
      <c r="R40" s="79"/>
      <c r="S40" s="79"/>
      <c r="T40" s="79"/>
      <c r="U40" s="75"/>
      <c r="V40" s="75"/>
    </row>
    <row r="41" spans="1:22" ht="12" customHeight="1" thickBot="1">
      <c r="A41" s="40"/>
      <c r="B41" s="43" t="s">
        <v>149</v>
      </c>
      <c r="C41" s="43"/>
      <c r="D41" s="44" t="s">
        <v>146</v>
      </c>
      <c r="E41" s="44">
        <v>3</v>
      </c>
      <c r="F41" s="44">
        <v>9994239900</v>
      </c>
      <c r="G41" s="44" t="s">
        <v>22</v>
      </c>
      <c r="H41" s="43">
        <v>39816</v>
      </c>
      <c r="I41" s="43"/>
      <c r="J41" s="44"/>
      <c r="K41" s="45">
        <f t="shared" si="0"/>
        <v>39816</v>
      </c>
      <c r="M41" s="19"/>
      <c r="N41" s="77"/>
      <c r="O41" s="75"/>
      <c r="P41" s="75"/>
      <c r="Q41" s="79"/>
      <c r="R41" s="79"/>
      <c r="S41" s="79"/>
      <c r="T41" s="79"/>
      <c r="U41" s="75"/>
      <c r="V41" s="75"/>
    </row>
    <row r="42" spans="1:22" ht="12" customHeight="1" thickBot="1">
      <c r="A42" s="40"/>
      <c r="B42" s="43" t="s">
        <v>150</v>
      </c>
      <c r="C42" s="43"/>
      <c r="D42" s="44" t="s">
        <v>146</v>
      </c>
      <c r="E42" s="44" t="s">
        <v>137</v>
      </c>
      <c r="F42" s="44">
        <v>9994529900</v>
      </c>
      <c r="G42" s="44" t="s">
        <v>22</v>
      </c>
      <c r="H42" s="43">
        <v>6056</v>
      </c>
      <c r="I42" s="43"/>
      <c r="J42" s="44"/>
      <c r="K42" s="45">
        <f t="shared" si="0"/>
        <v>6056</v>
      </c>
      <c r="M42" s="19"/>
      <c r="N42" s="77"/>
      <c r="O42" s="75"/>
      <c r="P42" s="75"/>
      <c r="Q42" s="79"/>
      <c r="R42" s="79"/>
      <c r="S42" s="79"/>
      <c r="T42" s="79"/>
      <c r="U42" s="75"/>
      <c r="V42" s="75"/>
    </row>
    <row r="43" spans="1:22" ht="12.75" customHeight="1" thickBot="1">
      <c r="A43" s="40"/>
      <c r="B43" s="43" t="s">
        <v>151</v>
      </c>
      <c r="C43" s="43"/>
      <c r="D43" s="44" t="s">
        <v>146</v>
      </c>
      <c r="E43" s="44" t="s">
        <v>139</v>
      </c>
      <c r="F43" s="44">
        <v>9994299900</v>
      </c>
      <c r="G43" s="44" t="s">
        <v>22</v>
      </c>
      <c r="H43" s="43">
        <v>600</v>
      </c>
      <c r="I43" s="43"/>
      <c r="J43" s="44"/>
      <c r="K43" s="45">
        <f t="shared" si="0"/>
        <v>600</v>
      </c>
      <c r="M43" s="19"/>
      <c r="N43" s="77"/>
      <c r="O43" s="75"/>
      <c r="P43" s="75"/>
      <c r="Q43" s="79"/>
      <c r="R43" s="79"/>
      <c r="S43" s="79"/>
      <c r="T43" s="79"/>
      <c r="U43" s="75"/>
      <c r="V43" s="75"/>
    </row>
    <row r="44" spans="1:22" ht="12" customHeight="1" thickBot="1">
      <c r="A44" s="40"/>
      <c r="B44" s="43" t="s">
        <v>152</v>
      </c>
      <c r="C44" s="43"/>
      <c r="D44" s="44" t="s">
        <v>146</v>
      </c>
      <c r="E44" s="44" t="s">
        <v>137</v>
      </c>
      <c r="F44" s="44">
        <v>9990020400</v>
      </c>
      <c r="G44" s="42">
        <v>500</v>
      </c>
      <c r="H44" s="43">
        <v>1144</v>
      </c>
      <c r="I44" s="43"/>
      <c r="J44" s="44"/>
      <c r="K44" s="45">
        <f t="shared" si="0"/>
        <v>1144</v>
      </c>
      <c r="M44" s="19"/>
      <c r="N44" s="77"/>
      <c r="O44" s="75"/>
      <c r="P44" s="75"/>
      <c r="Q44" s="79"/>
      <c r="R44" s="79"/>
      <c r="S44" s="79"/>
      <c r="T44" s="74"/>
      <c r="U44" s="75"/>
      <c r="V44" s="75"/>
    </row>
    <row r="45" spans="1:22" ht="14.25" customHeight="1" thickBot="1">
      <c r="A45" s="40"/>
      <c r="B45" s="43" t="s">
        <v>153</v>
      </c>
      <c r="C45" s="43"/>
      <c r="D45" s="44" t="s">
        <v>124</v>
      </c>
      <c r="E45" s="44" t="s">
        <v>134</v>
      </c>
      <c r="F45" s="44">
        <v>1920202590</v>
      </c>
      <c r="G45" s="44" t="s">
        <v>22</v>
      </c>
      <c r="H45" s="43">
        <v>203</v>
      </c>
      <c r="I45" s="43"/>
      <c r="J45" s="44">
        <v>2374</v>
      </c>
      <c r="K45" s="45">
        <f t="shared" si="0"/>
        <v>2577</v>
      </c>
      <c r="M45" s="19"/>
      <c r="N45" s="77"/>
      <c r="O45" s="75"/>
      <c r="P45" s="75"/>
      <c r="Q45" s="79"/>
      <c r="R45" s="79"/>
      <c r="S45" s="79"/>
      <c r="T45" s="79"/>
      <c r="U45" s="75"/>
      <c r="V45" s="75"/>
    </row>
    <row r="46" spans="1:22" ht="12.75" customHeight="1" thickBot="1">
      <c r="A46" s="46"/>
      <c r="B46" s="43" t="s">
        <v>154</v>
      </c>
      <c r="C46" s="43"/>
      <c r="D46" s="44" t="s">
        <v>146</v>
      </c>
      <c r="E46" s="44" t="s">
        <v>146</v>
      </c>
      <c r="F46" s="44">
        <v>9994310100</v>
      </c>
      <c r="G46" s="42">
        <v>500</v>
      </c>
      <c r="H46" s="43">
        <v>350</v>
      </c>
      <c r="I46" s="43"/>
      <c r="J46" s="44"/>
      <c r="K46" s="45">
        <f t="shared" si="0"/>
        <v>350</v>
      </c>
      <c r="M46" s="19"/>
      <c r="N46" s="77"/>
      <c r="O46" s="75"/>
      <c r="P46" s="75"/>
      <c r="Q46" s="79"/>
      <c r="R46" s="79"/>
      <c r="S46" s="79"/>
      <c r="T46" s="74"/>
      <c r="U46" s="75"/>
      <c r="V46" s="75"/>
    </row>
    <row r="47" spans="1:22" ht="16.5" thickBot="1">
      <c r="A47" s="47">
        <v>7</v>
      </c>
      <c r="B47" s="39" t="s">
        <v>155</v>
      </c>
      <c r="C47" s="39" t="s">
        <v>24</v>
      </c>
      <c r="D47" s="53" t="s">
        <v>144</v>
      </c>
      <c r="E47" s="53" t="s">
        <v>109</v>
      </c>
      <c r="F47" s="53" t="s">
        <v>110</v>
      </c>
      <c r="G47" s="53" t="s">
        <v>111</v>
      </c>
      <c r="H47" s="39">
        <f>H48+H49+H50</f>
        <v>21882</v>
      </c>
      <c r="I47" s="39"/>
      <c r="J47" s="39"/>
      <c r="K47" s="39">
        <f t="shared" si="0"/>
        <v>21882</v>
      </c>
      <c r="M47" s="19"/>
      <c r="N47" s="77"/>
      <c r="O47" s="72"/>
      <c r="P47" s="72"/>
      <c r="Q47" s="81"/>
      <c r="R47" s="81"/>
      <c r="S47" s="81"/>
      <c r="T47" s="81"/>
      <c r="U47" s="72"/>
      <c r="V47" s="72"/>
    </row>
    <row r="48" spans="1:22" ht="17.25" customHeight="1" thickBot="1">
      <c r="A48" s="40"/>
      <c r="B48" s="41" t="s">
        <v>212</v>
      </c>
      <c r="C48" s="41"/>
      <c r="D48" s="44" t="s">
        <v>144</v>
      </c>
      <c r="E48" s="44" t="s">
        <v>108</v>
      </c>
      <c r="F48" s="44">
        <v>9994409900</v>
      </c>
      <c r="G48" s="44" t="s">
        <v>22</v>
      </c>
      <c r="H48" s="43">
        <v>5502</v>
      </c>
      <c r="I48" s="43"/>
      <c r="J48" s="44"/>
      <c r="K48" s="45">
        <f t="shared" si="0"/>
        <v>5502</v>
      </c>
      <c r="M48" s="19"/>
      <c r="N48" s="77"/>
      <c r="O48" s="73"/>
      <c r="P48" s="73"/>
      <c r="Q48" s="79"/>
      <c r="R48" s="79"/>
      <c r="S48" s="79"/>
      <c r="T48" s="79"/>
      <c r="U48" s="75"/>
      <c r="V48" s="75"/>
    </row>
    <row r="49" spans="1:22" ht="14.25" customHeight="1" thickBot="1">
      <c r="A49" s="40"/>
      <c r="B49" s="43" t="s">
        <v>231</v>
      </c>
      <c r="C49" s="43"/>
      <c r="D49" s="44" t="s">
        <v>144</v>
      </c>
      <c r="E49" s="44" t="s">
        <v>108</v>
      </c>
      <c r="F49" s="44">
        <v>9994429900</v>
      </c>
      <c r="G49" s="44" t="s">
        <v>22</v>
      </c>
      <c r="H49" s="43">
        <v>10059</v>
      </c>
      <c r="I49" s="43"/>
      <c r="J49" s="44"/>
      <c r="K49" s="45">
        <f t="shared" si="0"/>
        <v>10059</v>
      </c>
      <c r="M49" s="19"/>
      <c r="N49" s="77"/>
      <c r="O49" s="75"/>
      <c r="P49" s="75"/>
      <c r="Q49" s="79"/>
      <c r="R49" s="79"/>
      <c r="S49" s="79"/>
      <c r="T49" s="79"/>
      <c r="U49" s="75"/>
      <c r="V49" s="75"/>
    </row>
    <row r="50" spans="1:22" ht="16.5" thickBot="1">
      <c r="A50" s="40"/>
      <c r="B50" s="43" t="s">
        <v>156</v>
      </c>
      <c r="C50" s="43"/>
      <c r="D50" s="44" t="s">
        <v>144</v>
      </c>
      <c r="E50" s="44" t="s">
        <v>108</v>
      </c>
      <c r="F50" s="44">
        <v>9994439900</v>
      </c>
      <c r="G50" s="44" t="s">
        <v>22</v>
      </c>
      <c r="H50" s="43">
        <v>6321</v>
      </c>
      <c r="I50" s="43"/>
      <c r="J50" s="44"/>
      <c r="K50" s="45">
        <f t="shared" si="0"/>
        <v>6321</v>
      </c>
      <c r="M50" s="19"/>
      <c r="N50" s="77"/>
      <c r="O50" s="75"/>
      <c r="P50" s="75"/>
      <c r="Q50" s="79"/>
      <c r="R50" s="79"/>
      <c r="S50" s="79"/>
      <c r="T50" s="79"/>
      <c r="U50" s="75"/>
      <c r="V50" s="75"/>
    </row>
    <row r="51" spans="1:22" ht="15.75" customHeight="1" thickBot="1">
      <c r="A51" s="47">
        <v>8</v>
      </c>
      <c r="B51" s="39" t="s">
        <v>90</v>
      </c>
      <c r="C51" s="120">
        <v>1</v>
      </c>
      <c r="D51" s="53">
        <v>11</v>
      </c>
      <c r="E51" s="53">
        <v>1</v>
      </c>
      <c r="F51" s="53" t="s">
        <v>110</v>
      </c>
      <c r="G51" s="53" t="s">
        <v>111</v>
      </c>
      <c r="H51" s="39">
        <f>H56</f>
        <v>450</v>
      </c>
      <c r="I51" s="39"/>
      <c r="J51" s="39"/>
      <c r="K51" s="39">
        <f t="shared" si="0"/>
        <v>450</v>
      </c>
      <c r="M51" s="19"/>
      <c r="N51" s="77"/>
      <c r="O51" s="72"/>
      <c r="P51" s="72"/>
      <c r="Q51" s="81"/>
      <c r="R51" s="81"/>
      <c r="S51" s="81"/>
      <c r="T51" s="81"/>
      <c r="U51" s="72"/>
      <c r="V51" s="72"/>
    </row>
    <row r="52" spans="1:22" ht="16.5" hidden="1" thickBot="1">
      <c r="A52" s="40"/>
      <c r="B52" s="54" t="s">
        <v>158</v>
      </c>
      <c r="C52" s="39">
        <v>148</v>
      </c>
      <c r="D52" s="44" t="s">
        <v>137</v>
      </c>
      <c r="E52" s="44" t="s">
        <v>108</v>
      </c>
      <c r="F52" s="44">
        <v>4709900</v>
      </c>
      <c r="G52" s="44" t="s">
        <v>22</v>
      </c>
      <c r="H52" s="43"/>
      <c r="I52" s="43"/>
      <c r="J52" s="44"/>
      <c r="K52" s="45">
        <f t="shared" si="0"/>
        <v>0</v>
      </c>
      <c r="M52" s="19"/>
      <c r="N52" s="77"/>
      <c r="O52" s="82"/>
      <c r="P52" s="82"/>
      <c r="Q52" s="79"/>
      <c r="R52" s="79"/>
      <c r="S52" s="79"/>
      <c r="T52" s="79"/>
      <c r="U52" s="75"/>
      <c r="V52" s="75"/>
    </row>
    <row r="53" spans="1:22" ht="16.5" hidden="1" thickBot="1">
      <c r="A53" s="40"/>
      <c r="B53" s="41" t="s">
        <v>205</v>
      </c>
      <c r="C53" s="39">
        <v>148</v>
      </c>
      <c r="D53" s="44" t="s">
        <v>137</v>
      </c>
      <c r="E53" s="44" t="s">
        <v>134</v>
      </c>
      <c r="F53" s="44">
        <v>4709900</v>
      </c>
      <c r="G53" s="44" t="s">
        <v>22</v>
      </c>
      <c r="H53" s="43"/>
      <c r="I53" s="43"/>
      <c r="J53" s="44"/>
      <c r="K53" s="45"/>
      <c r="M53" s="19"/>
      <c r="N53" s="77"/>
      <c r="O53" s="82"/>
      <c r="P53" s="82"/>
      <c r="Q53" s="79"/>
      <c r="R53" s="79"/>
      <c r="S53" s="79"/>
      <c r="T53" s="79"/>
      <c r="U53" s="75"/>
      <c r="V53" s="75"/>
    </row>
    <row r="54" spans="1:22" ht="12" customHeight="1" hidden="1" thickBot="1">
      <c r="A54" s="40"/>
      <c r="B54" s="43" t="s">
        <v>159</v>
      </c>
      <c r="C54" s="39">
        <v>148</v>
      </c>
      <c r="D54" s="44" t="s">
        <v>137</v>
      </c>
      <c r="E54" s="44" t="s">
        <v>134</v>
      </c>
      <c r="F54" s="44">
        <v>4789900</v>
      </c>
      <c r="G54" s="44" t="s">
        <v>22</v>
      </c>
      <c r="H54" s="43"/>
      <c r="I54" s="43"/>
      <c r="J54" s="44"/>
      <c r="K54" s="45">
        <f t="shared" si="0"/>
        <v>0</v>
      </c>
      <c r="M54" s="19"/>
      <c r="N54" s="77"/>
      <c r="O54" s="75"/>
      <c r="P54" s="75"/>
      <c r="Q54" s="79"/>
      <c r="R54" s="79"/>
      <c r="S54" s="79"/>
      <c r="T54" s="79"/>
      <c r="U54" s="75"/>
      <c r="V54" s="75"/>
    </row>
    <row r="55" spans="1:22" ht="13.5" customHeight="1" hidden="1" thickBot="1">
      <c r="A55" s="40"/>
      <c r="B55" s="43" t="s">
        <v>160</v>
      </c>
      <c r="C55" s="39">
        <v>148</v>
      </c>
      <c r="D55" s="44" t="s">
        <v>125</v>
      </c>
      <c r="E55" s="44" t="s">
        <v>121</v>
      </c>
      <c r="F55" s="44">
        <v>4709900</v>
      </c>
      <c r="G55" s="44" t="s">
        <v>22</v>
      </c>
      <c r="H55" s="43"/>
      <c r="I55" s="43"/>
      <c r="J55" s="44"/>
      <c r="K55" s="45">
        <f t="shared" si="0"/>
        <v>0</v>
      </c>
      <c r="N55" s="77"/>
      <c r="O55" s="75"/>
      <c r="P55" s="75"/>
      <c r="Q55" s="79"/>
      <c r="R55" s="79"/>
      <c r="S55" s="79"/>
      <c r="T55" s="79"/>
      <c r="U55" s="75"/>
      <c r="V55" s="75"/>
    </row>
    <row r="56" spans="1:22" ht="14.25" customHeight="1" thickBot="1">
      <c r="A56" s="40"/>
      <c r="B56" s="43" t="s">
        <v>161</v>
      </c>
      <c r="C56" s="39"/>
      <c r="D56" s="44">
        <v>11</v>
      </c>
      <c r="E56" s="44">
        <v>1</v>
      </c>
      <c r="F56" s="44">
        <v>9995129700</v>
      </c>
      <c r="G56" s="42">
        <v>511</v>
      </c>
      <c r="H56" s="43">
        <v>450</v>
      </c>
      <c r="I56" s="43"/>
      <c r="J56" s="44"/>
      <c r="K56" s="45">
        <f t="shared" si="0"/>
        <v>450</v>
      </c>
      <c r="N56" s="77"/>
      <c r="O56" s="75"/>
      <c r="P56" s="75"/>
      <c r="Q56" s="79"/>
      <c r="R56" s="79"/>
      <c r="S56" s="79"/>
      <c r="T56" s="74"/>
      <c r="U56" s="75"/>
      <c r="V56" s="75"/>
    </row>
    <row r="57" spans="1:22" ht="16.5" customHeight="1" thickBot="1">
      <c r="A57" s="47">
        <v>9</v>
      </c>
      <c r="B57" s="39" t="s">
        <v>162</v>
      </c>
      <c r="C57" s="39">
        <v>148</v>
      </c>
      <c r="D57" s="53" t="s">
        <v>163</v>
      </c>
      <c r="E57" s="53" t="s">
        <v>109</v>
      </c>
      <c r="F57" s="53" t="s">
        <v>110</v>
      </c>
      <c r="G57" s="53" t="s">
        <v>111</v>
      </c>
      <c r="H57" s="39">
        <f>H61+H60+H59+H58</f>
        <v>0</v>
      </c>
      <c r="I57" s="39">
        <f>I61+I60+I59+I58</f>
        <v>11012.694</v>
      </c>
      <c r="J57" s="39">
        <f>J61+J60+J59+J58</f>
        <v>0</v>
      </c>
      <c r="K57" s="39">
        <f t="shared" si="0"/>
        <v>11012.694</v>
      </c>
      <c r="N57" s="77"/>
      <c r="O57" s="72"/>
      <c r="P57" s="72"/>
      <c r="Q57" s="81"/>
      <c r="R57" s="81"/>
      <c r="S57" s="81"/>
      <c r="T57" s="81"/>
      <c r="U57" s="72"/>
      <c r="V57" s="72"/>
    </row>
    <row r="58" spans="1:22" ht="12.75" customHeight="1" thickBot="1">
      <c r="A58" s="40"/>
      <c r="B58" s="43" t="s">
        <v>213</v>
      </c>
      <c r="C58" s="43"/>
      <c r="D58" s="44" t="s">
        <v>163</v>
      </c>
      <c r="E58" s="44" t="s">
        <v>115</v>
      </c>
      <c r="F58" s="44">
        <v>2230781520</v>
      </c>
      <c r="G58" s="44" t="s">
        <v>164</v>
      </c>
      <c r="H58" s="43"/>
      <c r="I58" s="43">
        <v>7891</v>
      </c>
      <c r="J58" s="44"/>
      <c r="K58" s="45">
        <f t="shared" si="0"/>
        <v>7891</v>
      </c>
      <c r="N58" s="77"/>
      <c r="O58" s="75"/>
      <c r="P58" s="75"/>
      <c r="Q58" s="79"/>
      <c r="R58" s="79"/>
      <c r="S58" s="79"/>
      <c r="T58" s="79"/>
      <c r="U58" s="75"/>
      <c r="V58" s="75"/>
    </row>
    <row r="59" spans="1:22" ht="14.25" customHeight="1" thickBot="1">
      <c r="A59" s="40"/>
      <c r="B59" s="43" t="s">
        <v>165</v>
      </c>
      <c r="C59" s="43"/>
      <c r="D59" s="44" t="s">
        <v>163</v>
      </c>
      <c r="E59" s="44">
        <v>3</v>
      </c>
      <c r="F59" s="44" t="s">
        <v>232</v>
      </c>
      <c r="G59" s="44" t="s">
        <v>164</v>
      </c>
      <c r="H59" s="43"/>
      <c r="I59" s="43">
        <v>3016.134</v>
      </c>
      <c r="J59" s="44"/>
      <c r="K59" s="45">
        <f t="shared" si="0"/>
        <v>3016.134</v>
      </c>
      <c r="N59" s="77"/>
      <c r="O59" s="75"/>
      <c r="P59" s="75"/>
      <c r="Q59" s="79"/>
      <c r="R59" s="79"/>
      <c r="S59" s="79"/>
      <c r="T59" s="79"/>
      <c r="U59" s="75"/>
      <c r="V59" s="75"/>
    </row>
    <row r="60" spans="1:22" ht="23.25" customHeight="1" thickBot="1">
      <c r="A60" s="40"/>
      <c r="B60" s="43" t="s">
        <v>229</v>
      </c>
      <c r="C60" s="43"/>
      <c r="D60" s="44">
        <v>10</v>
      </c>
      <c r="E60" s="44" t="s">
        <v>135</v>
      </c>
      <c r="F60" s="44">
        <v>2230752600</v>
      </c>
      <c r="G60" s="44" t="s">
        <v>164</v>
      </c>
      <c r="H60" s="43"/>
      <c r="I60" s="43">
        <v>105.56</v>
      </c>
      <c r="J60" s="44"/>
      <c r="K60" s="45">
        <f t="shared" si="0"/>
        <v>105.56</v>
      </c>
      <c r="N60" s="77"/>
      <c r="O60" s="75"/>
      <c r="P60" s="75"/>
      <c r="Q60" s="79"/>
      <c r="R60" s="79"/>
      <c r="S60" s="79"/>
      <c r="T60" s="79"/>
      <c r="U60" s="75"/>
      <c r="V60" s="75"/>
    </row>
    <row r="61" spans="1:22" ht="15.75" customHeight="1" thickBot="1">
      <c r="A61" s="40"/>
      <c r="B61" s="43" t="s">
        <v>234</v>
      </c>
      <c r="C61" s="43"/>
      <c r="D61" s="44" t="s">
        <v>163</v>
      </c>
      <c r="E61" s="44" t="s">
        <v>114</v>
      </c>
      <c r="F61" s="44">
        <v>510351350</v>
      </c>
      <c r="G61" s="44">
        <v>300</v>
      </c>
      <c r="H61" s="43"/>
      <c r="I61" s="43"/>
      <c r="J61" s="44"/>
      <c r="K61" s="45">
        <f t="shared" si="0"/>
        <v>0</v>
      </c>
      <c r="N61" s="77"/>
      <c r="O61" s="75"/>
      <c r="P61" s="75"/>
      <c r="Q61" s="79"/>
      <c r="R61" s="79"/>
      <c r="S61" s="79"/>
      <c r="T61" s="79"/>
      <c r="U61" s="75"/>
      <c r="V61" s="75"/>
    </row>
    <row r="62" spans="1:22" ht="16.5" thickBot="1">
      <c r="A62" s="40">
        <v>10</v>
      </c>
      <c r="B62" s="84" t="s">
        <v>206</v>
      </c>
      <c r="C62" s="55"/>
      <c r="D62" s="85">
        <v>12</v>
      </c>
      <c r="E62" s="53" t="s">
        <v>109</v>
      </c>
      <c r="F62" s="53" t="s">
        <v>110</v>
      </c>
      <c r="G62" s="53" t="s">
        <v>111</v>
      </c>
      <c r="H62" s="83">
        <f>H63+H64</f>
        <v>3581</v>
      </c>
      <c r="I62" s="55"/>
      <c r="J62" s="55"/>
      <c r="K62" s="83">
        <f>SUM(K63:K64)</f>
        <v>3581</v>
      </c>
      <c r="N62" s="77"/>
      <c r="O62" s="75"/>
      <c r="P62" s="75"/>
      <c r="Q62" s="79"/>
      <c r="R62" s="79"/>
      <c r="S62" s="79"/>
      <c r="T62" s="79"/>
      <c r="U62" s="75"/>
      <c r="V62" s="75"/>
    </row>
    <row r="63" spans="1:22" ht="16.5" thickBot="1">
      <c r="A63" s="40"/>
      <c r="B63" s="43" t="s">
        <v>217</v>
      </c>
      <c r="C63" s="43"/>
      <c r="D63" s="44">
        <v>12</v>
      </c>
      <c r="E63" s="44" t="s">
        <v>120</v>
      </c>
      <c r="F63" s="44">
        <v>9994539900</v>
      </c>
      <c r="G63" s="44" t="s">
        <v>22</v>
      </c>
      <c r="H63" s="43">
        <v>1400</v>
      </c>
      <c r="I63" s="43"/>
      <c r="J63" s="44"/>
      <c r="K63" s="45">
        <f>SUM(H63:J63)</f>
        <v>1400</v>
      </c>
      <c r="N63" s="77"/>
      <c r="O63" s="75"/>
      <c r="P63" s="75"/>
      <c r="Q63" s="79"/>
      <c r="R63" s="79"/>
      <c r="S63" s="79"/>
      <c r="T63" s="79"/>
      <c r="U63" s="75"/>
      <c r="V63" s="75"/>
    </row>
    <row r="64" spans="1:22" ht="16.5" thickBot="1">
      <c r="A64" s="40"/>
      <c r="B64" s="43" t="s">
        <v>157</v>
      </c>
      <c r="C64" s="43"/>
      <c r="D64" s="44">
        <v>12</v>
      </c>
      <c r="E64" s="44" t="s">
        <v>134</v>
      </c>
      <c r="F64" s="44">
        <v>9980051200</v>
      </c>
      <c r="G64" s="44" t="s">
        <v>22</v>
      </c>
      <c r="H64" s="43">
        <v>2181</v>
      </c>
      <c r="I64" s="43"/>
      <c r="J64" s="44"/>
      <c r="K64" s="45">
        <f>SUM(H64:J64)</f>
        <v>2181</v>
      </c>
      <c r="N64" s="77"/>
      <c r="O64" s="75"/>
      <c r="P64" s="75"/>
      <c r="Q64" s="79"/>
      <c r="R64" s="79"/>
      <c r="S64" s="79"/>
      <c r="T64" s="79"/>
      <c r="U64" s="75"/>
      <c r="V64" s="75"/>
    </row>
    <row r="65" spans="1:22" ht="15.75" customHeight="1" thickBot="1">
      <c r="A65" s="40">
        <v>11</v>
      </c>
      <c r="B65" s="55" t="s">
        <v>166</v>
      </c>
      <c r="C65" s="55" t="s">
        <v>22</v>
      </c>
      <c r="D65" s="7">
        <v>14</v>
      </c>
      <c r="E65" s="7" t="s">
        <v>120</v>
      </c>
      <c r="F65" s="7">
        <v>2610160030</v>
      </c>
      <c r="G65" s="7" t="s">
        <v>22</v>
      </c>
      <c r="H65" s="55">
        <v>661.7</v>
      </c>
      <c r="I65" s="83">
        <v>65747</v>
      </c>
      <c r="J65" s="7"/>
      <c r="K65" s="86">
        <f t="shared" si="0"/>
        <v>66408.7</v>
      </c>
      <c r="N65" s="77"/>
      <c r="O65" s="75"/>
      <c r="P65" s="75"/>
      <c r="Q65" s="79"/>
      <c r="R65" s="79"/>
      <c r="S65" s="79"/>
      <c r="T65" s="79"/>
      <c r="U65" s="75"/>
      <c r="V65" s="75"/>
    </row>
    <row r="66" spans="1:22" ht="15.75" customHeight="1" thickBot="1">
      <c r="A66" s="40"/>
      <c r="B66" s="55" t="s">
        <v>230</v>
      </c>
      <c r="C66" s="55"/>
      <c r="D66" s="7" t="s">
        <v>120</v>
      </c>
      <c r="E66" s="7" t="s">
        <v>272</v>
      </c>
      <c r="F66" s="7">
        <v>9980051200</v>
      </c>
      <c r="G66" s="7" t="s">
        <v>22</v>
      </c>
      <c r="H66" s="55"/>
      <c r="I66" s="83">
        <v>1</v>
      </c>
      <c r="J66" s="7"/>
      <c r="K66" s="86">
        <f t="shared" si="0"/>
        <v>1</v>
      </c>
      <c r="N66" s="77"/>
      <c r="O66" s="75"/>
      <c r="P66" s="75"/>
      <c r="Q66" s="79"/>
      <c r="R66" s="79"/>
      <c r="S66" s="79"/>
      <c r="T66" s="79"/>
      <c r="U66" s="75"/>
      <c r="V66" s="75"/>
    </row>
    <row r="67" spans="1:22" ht="15.75" customHeight="1" thickBot="1">
      <c r="A67" s="40"/>
      <c r="B67" s="55" t="s">
        <v>259</v>
      </c>
      <c r="C67" s="55"/>
      <c r="D67" s="7">
        <v>13</v>
      </c>
      <c r="E67" s="7" t="s">
        <v>120</v>
      </c>
      <c r="F67" s="7">
        <v>9990650000</v>
      </c>
      <c r="G67" s="7" t="s">
        <v>239</v>
      </c>
      <c r="H67" s="55">
        <v>1560</v>
      </c>
      <c r="I67" s="83"/>
      <c r="J67" s="7"/>
      <c r="K67" s="86">
        <f t="shared" si="0"/>
        <v>1560</v>
      </c>
      <c r="N67" s="77"/>
      <c r="O67" s="75"/>
      <c r="P67" s="75"/>
      <c r="Q67" s="79"/>
      <c r="R67" s="79"/>
      <c r="S67" s="79"/>
      <c r="T67" s="79"/>
      <c r="U67" s="75"/>
      <c r="V67" s="75"/>
    </row>
    <row r="68" spans="1:22" ht="16.5" thickBot="1">
      <c r="A68" s="33"/>
      <c r="B68" s="56" t="s">
        <v>167</v>
      </c>
      <c r="C68" s="56"/>
      <c r="D68" s="57"/>
      <c r="E68" s="57"/>
      <c r="F68" s="57"/>
      <c r="G68" s="57"/>
      <c r="H68" s="58">
        <f>SUM(H13+H27+H28+H29+H32+H37+H47+H51+H57+H62+H65+H67)</f>
        <v>199247.1</v>
      </c>
      <c r="I68" s="58">
        <f>SUM(I13+I27+I28+I30+I32+I37+I47+I51+I57+I62+I65+I66)</f>
        <v>378319.794</v>
      </c>
      <c r="J68" s="58">
        <f>SUM(J13+J27+J28+J30+J32+J37+J47+J51+J57+J62+J65+J64)</f>
        <v>2374</v>
      </c>
      <c r="K68" s="58">
        <f>SUM(K13+K27+K28+K29+K32+K37+K47+K51+K57+K62+K65+K66+K67)</f>
        <v>579940.894</v>
      </c>
      <c r="N68" s="63"/>
      <c r="O68" s="64"/>
      <c r="P68" s="64"/>
      <c r="Q68" s="65"/>
      <c r="R68" s="65"/>
      <c r="S68" s="65"/>
      <c r="T68" s="65"/>
      <c r="U68" s="66"/>
      <c r="V68" s="66"/>
    </row>
    <row r="69" spans="1:22" ht="15.75">
      <c r="A69" s="63"/>
      <c r="B69" s="64"/>
      <c r="C69" s="64"/>
      <c r="D69" s="65"/>
      <c r="E69" s="65"/>
      <c r="F69" s="65"/>
      <c r="G69" s="65"/>
      <c r="H69" s="66"/>
      <c r="I69" s="66"/>
      <c r="J69" s="66"/>
      <c r="K69" s="66"/>
      <c r="N69" s="63"/>
      <c r="O69" s="64"/>
      <c r="P69" s="64"/>
      <c r="Q69" s="65"/>
      <c r="R69" s="65"/>
      <c r="S69" s="65"/>
      <c r="T69" s="65"/>
      <c r="U69" s="66"/>
      <c r="V69" s="66"/>
    </row>
    <row r="70" spans="1:22" ht="15.75">
      <c r="A70" s="218" t="s">
        <v>249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N70" s="63"/>
      <c r="O70" s="64"/>
      <c r="P70" s="64"/>
      <c r="Q70" s="65"/>
      <c r="R70" s="65"/>
      <c r="S70" s="65"/>
      <c r="T70" s="65"/>
      <c r="U70" s="66"/>
      <c r="V70" s="66"/>
    </row>
    <row r="71" spans="1:22" ht="15.75">
      <c r="A71" s="218" t="s">
        <v>256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N71" s="63"/>
      <c r="O71" s="64"/>
      <c r="P71" s="64"/>
      <c r="Q71" s="65"/>
      <c r="R71" s="65"/>
      <c r="S71" s="65"/>
      <c r="T71" s="65"/>
      <c r="U71" s="66"/>
      <c r="V71" s="66"/>
    </row>
    <row r="72" spans="1:22" ht="15.75">
      <c r="A72" s="63"/>
      <c r="B72" s="64"/>
      <c r="C72" s="64"/>
      <c r="D72" s="65"/>
      <c r="E72" s="65"/>
      <c r="F72" s="65"/>
      <c r="G72" s="65"/>
      <c r="H72" s="66"/>
      <c r="I72" s="66"/>
      <c r="J72" s="66"/>
      <c r="K72" s="66"/>
      <c r="N72" s="63"/>
      <c r="O72" s="64"/>
      <c r="P72" s="64"/>
      <c r="Q72" s="65"/>
      <c r="R72" s="65"/>
      <c r="S72" s="65"/>
      <c r="T72" s="65"/>
      <c r="U72" s="66"/>
      <c r="V72" s="66"/>
    </row>
    <row r="73" spans="1:22" ht="15" customHeight="1">
      <c r="A73" s="219" t="s">
        <v>241</v>
      </c>
      <c r="B73" s="219"/>
      <c r="C73" s="219"/>
      <c r="D73" s="219"/>
      <c r="E73" s="219"/>
      <c r="F73" s="219"/>
      <c r="G73" s="65"/>
      <c r="H73" s="66"/>
      <c r="I73" s="66"/>
      <c r="J73" s="66"/>
      <c r="K73" s="66"/>
      <c r="N73" s="63"/>
      <c r="O73" s="64"/>
      <c r="P73" s="64"/>
      <c r="Q73" s="65"/>
      <c r="R73" s="65"/>
      <c r="S73" s="65"/>
      <c r="T73" s="65"/>
      <c r="U73" s="66"/>
      <c r="V73" s="66"/>
    </row>
    <row r="74" spans="1:22" ht="15.75">
      <c r="A74" s="217" t="s">
        <v>253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N74" s="203"/>
      <c r="O74" s="203"/>
      <c r="P74" s="203"/>
      <c r="Q74" s="203"/>
      <c r="R74" s="203"/>
      <c r="S74" s="203"/>
      <c r="T74" s="203"/>
      <c r="U74" s="203"/>
      <c r="V74" s="203"/>
    </row>
    <row r="75" spans="1:22" ht="15.7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N75" s="163"/>
      <c r="O75" s="163"/>
      <c r="P75" s="163"/>
      <c r="Q75" s="163"/>
      <c r="R75" s="163"/>
      <c r="S75" s="163"/>
      <c r="T75" s="163"/>
      <c r="U75" s="163"/>
      <c r="V75" s="163"/>
    </row>
    <row r="76" spans="1:22" ht="15.7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N76" s="163"/>
      <c r="O76" s="163"/>
      <c r="P76" s="163"/>
      <c r="Q76" s="163"/>
      <c r="R76" s="163"/>
      <c r="S76" s="163"/>
      <c r="T76" s="163"/>
      <c r="U76" s="163"/>
      <c r="V76" s="163"/>
    </row>
    <row r="77" spans="1:11" ht="15.75">
      <c r="A77" s="183" t="s">
        <v>201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</row>
    <row r="78" spans="1:11" ht="12.75">
      <c r="A78" s="202" t="s">
        <v>93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</row>
    <row r="79" spans="1:11" ht="12.75">
      <c r="A79" s="202" t="s">
        <v>300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</row>
    <row r="80" spans="1:11" ht="18.75">
      <c r="A80" s="182" t="s">
        <v>94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</row>
    <row r="81" spans="1:11" ht="18.75">
      <c r="A81" s="182" t="s">
        <v>95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</row>
    <row r="82" spans="1:11" ht="18.75">
      <c r="A82" s="182" t="s">
        <v>96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</row>
    <row r="83" spans="1:11" ht="18.75">
      <c r="A83" s="182" t="s">
        <v>265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2"/>
    </row>
    <row r="84" ht="16.5" thickBot="1">
      <c r="A84" s="29"/>
    </row>
    <row r="85" spans="1:11" ht="13.5" thickBot="1">
      <c r="A85" s="204" t="s">
        <v>53</v>
      </c>
      <c r="B85" s="207" t="s">
        <v>97</v>
      </c>
      <c r="C85" s="207" t="s">
        <v>196</v>
      </c>
      <c r="D85" s="30" t="s">
        <v>98</v>
      </c>
      <c r="E85" s="207" t="s">
        <v>99</v>
      </c>
      <c r="F85" s="207" t="s">
        <v>100</v>
      </c>
      <c r="G85" s="207" t="s">
        <v>101</v>
      </c>
      <c r="H85" s="210" t="s">
        <v>266</v>
      </c>
      <c r="I85" s="211"/>
      <c r="J85" s="211"/>
      <c r="K85" s="212"/>
    </row>
    <row r="86" spans="1:11" ht="12.75">
      <c r="A86" s="205"/>
      <c r="B86" s="208"/>
      <c r="C86" s="208"/>
      <c r="D86" s="31" t="s">
        <v>102</v>
      </c>
      <c r="E86" s="208"/>
      <c r="F86" s="208"/>
      <c r="G86" s="208"/>
      <c r="H86" s="204" t="s">
        <v>103</v>
      </c>
      <c r="I86" s="204" t="s">
        <v>104</v>
      </c>
      <c r="J86" s="204" t="s">
        <v>105</v>
      </c>
      <c r="K86" s="213" t="s">
        <v>106</v>
      </c>
    </row>
    <row r="87" spans="1:11" ht="13.5" thickBot="1">
      <c r="A87" s="206"/>
      <c r="B87" s="209"/>
      <c r="C87" s="209"/>
      <c r="D87" s="32"/>
      <c r="E87" s="209"/>
      <c r="F87" s="209"/>
      <c r="G87" s="209"/>
      <c r="H87" s="206"/>
      <c r="I87" s="206"/>
      <c r="J87" s="206"/>
      <c r="K87" s="214"/>
    </row>
    <row r="88" spans="1:11" ht="16.5" thickBot="1">
      <c r="A88" s="33">
        <v>1</v>
      </c>
      <c r="B88" s="34">
        <v>2</v>
      </c>
      <c r="C88" s="34"/>
      <c r="D88" s="35">
        <v>3</v>
      </c>
      <c r="E88" s="35">
        <v>4</v>
      </c>
      <c r="F88" s="35">
        <v>5</v>
      </c>
      <c r="G88" s="35">
        <v>6</v>
      </c>
      <c r="H88" s="35">
        <v>7</v>
      </c>
      <c r="I88" s="35">
        <v>8</v>
      </c>
      <c r="J88" s="35">
        <v>9</v>
      </c>
      <c r="K88" s="35">
        <v>10</v>
      </c>
    </row>
    <row r="89" spans="1:11" ht="29.25" thickBot="1">
      <c r="A89" s="36">
        <v>1</v>
      </c>
      <c r="B89" s="37" t="s">
        <v>107</v>
      </c>
      <c r="C89" s="37" t="s">
        <v>22</v>
      </c>
      <c r="D89" s="38" t="s">
        <v>108</v>
      </c>
      <c r="E89" s="38" t="s">
        <v>109</v>
      </c>
      <c r="F89" s="38" t="s">
        <v>110</v>
      </c>
      <c r="G89" s="38" t="s">
        <v>111</v>
      </c>
      <c r="H89" s="39">
        <f>SUM(H90:H101)</f>
        <v>26429</v>
      </c>
      <c r="I89" s="39">
        <f>SUM(I90:I101)</f>
        <v>2793.2</v>
      </c>
      <c r="J89" s="39">
        <f>SUM(J90:J101)</f>
        <v>0</v>
      </c>
      <c r="K89" s="39">
        <f>H89+I89+J89</f>
        <v>29222.2</v>
      </c>
    </row>
    <row r="90" spans="1:11" ht="16.5" thickBot="1">
      <c r="A90" s="40"/>
      <c r="B90" s="41" t="s">
        <v>224</v>
      </c>
      <c r="C90" s="41"/>
      <c r="D90" s="42" t="s">
        <v>108</v>
      </c>
      <c r="E90" s="42" t="s">
        <v>112</v>
      </c>
      <c r="F90" s="42">
        <v>9990020600</v>
      </c>
      <c r="G90" s="42">
        <v>500</v>
      </c>
      <c r="H90" s="43">
        <v>1495</v>
      </c>
      <c r="I90" s="43"/>
      <c r="J90" s="44"/>
      <c r="K90" s="45">
        <f aca="true" t="shared" si="1" ref="K90:K98">SUM(H90:J90)</f>
        <v>1495</v>
      </c>
    </row>
    <row r="91" spans="1:11" ht="16.5" thickBot="1">
      <c r="A91" s="40"/>
      <c r="B91" s="41" t="s">
        <v>113</v>
      </c>
      <c r="C91" s="41"/>
      <c r="D91" s="42" t="s">
        <v>108</v>
      </c>
      <c r="E91" s="42" t="s">
        <v>114</v>
      </c>
      <c r="F91" s="42">
        <v>9990021200</v>
      </c>
      <c r="G91" s="42">
        <v>500</v>
      </c>
      <c r="H91" s="43">
        <v>1909</v>
      </c>
      <c r="I91" s="43"/>
      <c r="J91" s="44"/>
      <c r="K91" s="45">
        <f t="shared" si="1"/>
        <v>1909</v>
      </c>
    </row>
    <row r="92" spans="1:11" ht="16.5" thickBot="1">
      <c r="A92" s="40"/>
      <c r="B92" s="43" t="s">
        <v>116</v>
      </c>
      <c r="C92" s="43"/>
      <c r="D92" s="42" t="s">
        <v>108</v>
      </c>
      <c r="E92" s="42" t="s">
        <v>115</v>
      </c>
      <c r="F92" s="42">
        <v>9990020400</v>
      </c>
      <c r="G92" s="42">
        <v>500</v>
      </c>
      <c r="H92" s="43">
        <v>13737</v>
      </c>
      <c r="I92" s="43"/>
      <c r="J92" s="44"/>
      <c r="K92" s="45">
        <f t="shared" si="1"/>
        <v>13737</v>
      </c>
    </row>
    <row r="93" spans="1:11" ht="16.5" thickBot="1">
      <c r="A93" s="40"/>
      <c r="B93" s="43" t="s">
        <v>117</v>
      </c>
      <c r="C93" s="43"/>
      <c r="D93" s="42" t="s">
        <v>108</v>
      </c>
      <c r="E93" s="42">
        <v>13</v>
      </c>
      <c r="F93" s="42">
        <v>9980059300</v>
      </c>
      <c r="G93" s="42">
        <v>530</v>
      </c>
      <c r="H93" s="43"/>
      <c r="I93" s="43">
        <v>1050.2</v>
      </c>
      <c r="J93" s="44"/>
      <c r="K93" s="45">
        <f t="shared" si="1"/>
        <v>1050.2</v>
      </c>
    </row>
    <row r="94" spans="1:11" ht="16.5" thickBot="1">
      <c r="A94" s="40"/>
      <c r="B94" s="43" t="s">
        <v>118</v>
      </c>
      <c r="C94" s="43"/>
      <c r="D94" s="42" t="s">
        <v>108</v>
      </c>
      <c r="E94" s="42">
        <v>13</v>
      </c>
      <c r="F94" s="42">
        <v>9980077730</v>
      </c>
      <c r="G94" s="42">
        <v>530</v>
      </c>
      <c r="H94" s="43"/>
      <c r="I94" s="43">
        <v>120</v>
      </c>
      <c r="J94" s="44"/>
      <c r="K94" s="45">
        <f t="shared" si="1"/>
        <v>120</v>
      </c>
    </row>
    <row r="95" spans="1:11" ht="24.75" thickBot="1">
      <c r="A95" s="40"/>
      <c r="B95" s="43" t="s">
        <v>119</v>
      </c>
      <c r="C95" s="43"/>
      <c r="D95" s="42" t="s">
        <v>120</v>
      </c>
      <c r="E95" s="42" t="s">
        <v>121</v>
      </c>
      <c r="F95" s="42">
        <v>9980077710</v>
      </c>
      <c r="G95" s="42">
        <v>530</v>
      </c>
      <c r="H95" s="43"/>
      <c r="I95" s="43">
        <v>406</v>
      </c>
      <c r="J95" s="44"/>
      <c r="K95" s="45">
        <f t="shared" si="1"/>
        <v>406</v>
      </c>
    </row>
    <row r="96" spans="1:11" ht="24.75" thickBot="1">
      <c r="A96" s="40"/>
      <c r="B96" s="43" t="s">
        <v>122</v>
      </c>
      <c r="C96" s="43"/>
      <c r="D96" s="42" t="s">
        <v>120</v>
      </c>
      <c r="E96" s="42" t="s">
        <v>121</v>
      </c>
      <c r="F96" s="42">
        <v>9980077720</v>
      </c>
      <c r="G96" s="42">
        <v>530</v>
      </c>
      <c r="H96" s="43"/>
      <c r="I96" s="43">
        <v>406</v>
      </c>
      <c r="J96" s="44"/>
      <c r="K96" s="45">
        <f t="shared" si="1"/>
        <v>406</v>
      </c>
    </row>
    <row r="97" spans="1:11" ht="16.5" thickBot="1">
      <c r="A97" s="40"/>
      <c r="B97" s="43" t="s">
        <v>123</v>
      </c>
      <c r="C97" s="43"/>
      <c r="D97" s="42" t="s">
        <v>124</v>
      </c>
      <c r="E97" s="42" t="s">
        <v>125</v>
      </c>
      <c r="F97" s="42">
        <v>9980077740</v>
      </c>
      <c r="G97" s="42">
        <v>500</v>
      </c>
      <c r="H97" s="43"/>
      <c r="I97" s="43">
        <v>811</v>
      </c>
      <c r="J97" s="44"/>
      <c r="K97" s="45">
        <f t="shared" si="1"/>
        <v>811</v>
      </c>
    </row>
    <row r="98" spans="1:11" ht="16.5" thickBot="1">
      <c r="A98" s="40"/>
      <c r="B98" s="43" t="s">
        <v>128</v>
      </c>
      <c r="C98" s="43"/>
      <c r="D98" s="44" t="s">
        <v>139</v>
      </c>
      <c r="E98" s="44" t="s">
        <v>135</v>
      </c>
      <c r="F98" s="44">
        <v>9990020400</v>
      </c>
      <c r="G98" s="42">
        <v>500</v>
      </c>
      <c r="H98" s="43">
        <v>1432</v>
      </c>
      <c r="I98" s="43"/>
      <c r="J98" s="44"/>
      <c r="K98" s="45">
        <f t="shared" si="1"/>
        <v>1432</v>
      </c>
    </row>
    <row r="99" spans="1:11" ht="16.5" thickBot="1">
      <c r="A99" s="40"/>
      <c r="B99" s="41" t="s">
        <v>225</v>
      </c>
      <c r="C99" s="41"/>
      <c r="D99" s="42" t="s">
        <v>108</v>
      </c>
      <c r="E99" s="42" t="s">
        <v>129</v>
      </c>
      <c r="F99" s="42">
        <v>9990022500</v>
      </c>
      <c r="G99" s="42">
        <v>500</v>
      </c>
      <c r="H99" s="43"/>
      <c r="I99" s="43"/>
      <c r="J99" s="44"/>
      <c r="K99" s="45"/>
    </row>
    <row r="100" spans="1:11" ht="16.5" thickBot="1">
      <c r="A100" s="46"/>
      <c r="B100" s="43" t="s">
        <v>130</v>
      </c>
      <c r="C100" s="43"/>
      <c r="D100" s="44"/>
      <c r="E100" s="44"/>
      <c r="F100" s="44">
        <v>9990020400</v>
      </c>
      <c r="G100" s="42"/>
      <c r="H100" s="43">
        <v>2000</v>
      </c>
      <c r="I100" s="43"/>
      <c r="J100" s="44"/>
      <c r="K100" s="45">
        <f aca="true" t="shared" si="2" ref="K100:K106">SUM(H100:J100)</f>
        <v>2000</v>
      </c>
    </row>
    <row r="101" spans="1:11" ht="16.5" thickBot="1">
      <c r="A101" s="46"/>
      <c r="B101" s="43" t="s">
        <v>132</v>
      </c>
      <c r="C101" s="43">
        <v>992</v>
      </c>
      <c r="D101" s="42" t="s">
        <v>108</v>
      </c>
      <c r="E101" s="42">
        <v>11</v>
      </c>
      <c r="F101" s="42">
        <v>9990700500</v>
      </c>
      <c r="G101" s="42" t="s">
        <v>131</v>
      </c>
      <c r="H101" s="43">
        <v>5856</v>
      </c>
      <c r="I101" s="43"/>
      <c r="J101" s="44"/>
      <c r="K101" s="45">
        <f t="shared" si="2"/>
        <v>5856</v>
      </c>
    </row>
    <row r="102" spans="1:11" ht="16.5" thickBot="1">
      <c r="A102" s="47">
        <v>2</v>
      </c>
      <c r="B102" s="37" t="s">
        <v>133</v>
      </c>
      <c r="C102" s="37"/>
      <c r="D102" s="42" t="s">
        <v>108</v>
      </c>
      <c r="E102" s="42" t="s">
        <v>126</v>
      </c>
      <c r="F102" s="42">
        <v>9990020400</v>
      </c>
      <c r="G102" s="42">
        <v>500</v>
      </c>
      <c r="H102" s="47"/>
      <c r="I102" s="47">
        <v>1824</v>
      </c>
      <c r="J102" s="48"/>
      <c r="K102" s="39">
        <f t="shared" si="2"/>
        <v>1824</v>
      </c>
    </row>
    <row r="103" spans="1:11" ht="30.75" thickBot="1">
      <c r="A103" s="47">
        <v>3</v>
      </c>
      <c r="B103" s="37" t="s">
        <v>136</v>
      </c>
      <c r="C103" s="37"/>
      <c r="D103" s="48" t="s">
        <v>134</v>
      </c>
      <c r="E103" s="48" t="s">
        <v>135</v>
      </c>
      <c r="F103" s="48">
        <v>9980051180</v>
      </c>
      <c r="G103" s="42">
        <v>530</v>
      </c>
      <c r="H103" s="49">
        <v>1181</v>
      </c>
      <c r="I103" s="49"/>
      <c r="J103" s="50"/>
      <c r="K103" s="39">
        <f t="shared" si="2"/>
        <v>1181</v>
      </c>
    </row>
    <row r="104" spans="1:11" ht="16.5" thickBot="1">
      <c r="A104" s="47">
        <v>4</v>
      </c>
      <c r="B104" s="37" t="s">
        <v>270</v>
      </c>
      <c r="C104" s="37" t="s">
        <v>197</v>
      </c>
      <c r="D104" s="48" t="s">
        <v>114</v>
      </c>
      <c r="E104" s="48" t="s">
        <v>137</v>
      </c>
      <c r="F104" s="48">
        <v>9993029900</v>
      </c>
      <c r="G104" s="48" t="s">
        <v>22</v>
      </c>
      <c r="H104" s="49">
        <f>SUM(H105:H106)</f>
        <v>10136.2</v>
      </c>
      <c r="I104" s="49"/>
      <c r="J104" s="50"/>
      <c r="K104" s="39">
        <f t="shared" si="2"/>
        <v>10136.2</v>
      </c>
    </row>
    <row r="105" spans="1:11" ht="16.5" thickBot="1">
      <c r="A105" s="47"/>
      <c r="B105" s="37" t="s">
        <v>138</v>
      </c>
      <c r="C105" s="37" t="s">
        <v>197</v>
      </c>
      <c r="D105" s="48" t="s">
        <v>115</v>
      </c>
      <c r="E105" s="48" t="s">
        <v>139</v>
      </c>
      <c r="F105" s="48">
        <v>9990020400</v>
      </c>
      <c r="G105" s="42">
        <v>500</v>
      </c>
      <c r="H105" s="49">
        <v>4176</v>
      </c>
      <c r="I105" s="49"/>
      <c r="J105" s="50"/>
      <c r="K105" s="39">
        <f t="shared" si="2"/>
        <v>4176</v>
      </c>
    </row>
    <row r="106" spans="1:11" ht="16.5" thickBot="1">
      <c r="A106" s="47"/>
      <c r="B106" s="37" t="s">
        <v>211</v>
      </c>
      <c r="C106" s="37"/>
      <c r="D106" s="48" t="s">
        <v>115</v>
      </c>
      <c r="E106" s="48" t="s">
        <v>139</v>
      </c>
      <c r="F106" s="48">
        <v>9990020400</v>
      </c>
      <c r="G106" s="42">
        <v>500</v>
      </c>
      <c r="H106" s="49">
        <v>5960.2</v>
      </c>
      <c r="I106" s="49"/>
      <c r="J106" s="50"/>
      <c r="K106" s="39">
        <f t="shared" si="2"/>
        <v>5960.2</v>
      </c>
    </row>
    <row r="107" spans="1:11" ht="16.5" thickBot="1">
      <c r="A107" s="47">
        <v>5</v>
      </c>
      <c r="B107" s="39" t="s">
        <v>140</v>
      </c>
      <c r="C107" s="39">
        <v>133</v>
      </c>
      <c r="D107" s="48">
        <v>4</v>
      </c>
      <c r="E107" s="48">
        <v>9</v>
      </c>
      <c r="F107" s="48">
        <v>9993159802</v>
      </c>
      <c r="G107" s="42">
        <v>0</v>
      </c>
      <c r="H107" s="37">
        <f>H111+H110+H109+H108</f>
        <v>14845</v>
      </c>
      <c r="I107" s="37"/>
      <c r="J107" s="37"/>
      <c r="K107" s="39">
        <f>K108+K109+K110+K111</f>
        <v>14845</v>
      </c>
    </row>
    <row r="108" spans="1:11" ht="29.25" thickBot="1">
      <c r="A108" s="40"/>
      <c r="B108" s="41" t="s">
        <v>87</v>
      </c>
      <c r="C108" s="41"/>
      <c r="D108" s="38" t="s">
        <v>139</v>
      </c>
      <c r="E108" s="38" t="s">
        <v>109</v>
      </c>
      <c r="F108" s="38" t="s">
        <v>141</v>
      </c>
      <c r="G108" s="38" t="s">
        <v>111</v>
      </c>
      <c r="H108" s="43"/>
      <c r="I108" s="43"/>
      <c r="J108" s="44"/>
      <c r="K108" s="45">
        <f aca="true" t="shared" si="3" ref="K108:K126">SUM(H108:J108)</f>
        <v>0</v>
      </c>
    </row>
    <row r="109" spans="1:11" ht="16.5" thickBot="1">
      <c r="A109" s="40"/>
      <c r="B109" s="41" t="s">
        <v>142</v>
      </c>
      <c r="C109" s="41"/>
      <c r="D109" s="44" t="s">
        <v>139</v>
      </c>
      <c r="E109" s="44" t="s">
        <v>135</v>
      </c>
      <c r="F109" s="44">
        <v>9996000500</v>
      </c>
      <c r="G109" s="42">
        <v>500</v>
      </c>
      <c r="H109" s="43">
        <v>14845</v>
      </c>
      <c r="I109" s="43"/>
      <c r="J109" s="44"/>
      <c r="K109" s="45">
        <f t="shared" si="3"/>
        <v>14845</v>
      </c>
    </row>
    <row r="110" spans="1:11" ht="16.5" thickBot="1">
      <c r="A110" s="40"/>
      <c r="B110" s="43"/>
      <c r="C110" s="43"/>
      <c r="D110" s="44" t="s">
        <v>127</v>
      </c>
      <c r="E110" s="44" t="s">
        <v>135</v>
      </c>
      <c r="F110" s="44">
        <v>9996000500</v>
      </c>
      <c r="G110" s="42">
        <v>500</v>
      </c>
      <c r="H110" s="43"/>
      <c r="I110" s="43"/>
      <c r="J110" s="44"/>
      <c r="K110" s="45">
        <f t="shared" si="3"/>
        <v>0</v>
      </c>
    </row>
    <row r="111" spans="1:11" ht="16.5" thickBot="1">
      <c r="A111" s="46"/>
      <c r="B111" s="43" t="s">
        <v>143</v>
      </c>
      <c r="C111" s="43"/>
      <c r="D111" s="44"/>
      <c r="E111" s="44"/>
      <c r="F111" s="44"/>
      <c r="G111" s="44"/>
      <c r="H111" s="43"/>
      <c r="I111" s="43"/>
      <c r="J111" s="44"/>
      <c r="K111" s="45">
        <f t="shared" si="3"/>
        <v>0</v>
      </c>
    </row>
    <row r="112" spans="1:11" ht="16.5" thickBot="1">
      <c r="A112" s="47">
        <v>6</v>
      </c>
      <c r="B112" s="39" t="s">
        <v>145</v>
      </c>
      <c r="C112" s="39" t="s">
        <v>23</v>
      </c>
      <c r="D112" s="44" t="s">
        <v>144</v>
      </c>
      <c r="E112" s="44" t="s">
        <v>108</v>
      </c>
      <c r="F112" s="44">
        <v>9994409900</v>
      </c>
      <c r="G112" s="44" t="s">
        <v>22</v>
      </c>
      <c r="H112" s="52">
        <f>H113+H114+H116+H117+H118+H119+H120+H121+H115</f>
        <v>87280</v>
      </c>
      <c r="I112" s="52">
        <f>I113+I114+I116+I117+I118+I119+I120+I121</f>
        <v>291421</v>
      </c>
      <c r="J112" s="52">
        <f>J113+J114+J116+J117+J118+J119+J120+J121</f>
        <v>2374</v>
      </c>
      <c r="K112" s="39">
        <f t="shared" si="3"/>
        <v>381075</v>
      </c>
    </row>
    <row r="113" spans="1:11" ht="16.5" thickBot="1">
      <c r="A113" s="40"/>
      <c r="B113" s="41" t="s">
        <v>147</v>
      </c>
      <c r="C113" s="41"/>
      <c r="D113" s="51" t="s">
        <v>146</v>
      </c>
      <c r="E113" s="51" t="s">
        <v>109</v>
      </c>
      <c r="F113" s="51" t="s">
        <v>110</v>
      </c>
      <c r="G113" s="51" t="s">
        <v>111</v>
      </c>
      <c r="H113" s="43">
        <v>21278</v>
      </c>
      <c r="I113" s="43">
        <v>45086</v>
      </c>
      <c r="J113" s="44"/>
      <c r="K113" s="45">
        <f t="shared" si="3"/>
        <v>66364</v>
      </c>
    </row>
    <row r="114" spans="1:11" ht="16.5" thickBot="1">
      <c r="A114" s="40"/>
      <c r="B114" s="43" t="s">
        <v>148</v>
      </c>
      <c r="C114" s="43"/>
      <c r="D114" s="44" t="s">
        <v>146</v>
      </c>
      <c r="E114" s="44" t="s">
        <v>108</v>
      </c>
      <c r="F114" s="44">
        <v>1910106590</v>
      </c>
      <c r="G114" s="44" t="s">
        <v>22</v>
      </c>
      <c r="H114" s="43"/>
      <c r="I114" s="43">
        <v>246335</v>
      </c>
      <c r="J114" s="44"/>
      <c r="K114" s="45">
        <f t="shared" si="3"/>
        <v>246335</v>
      </c>
    </row>
    <row r="115" spans="1:11" ht="16.5" thickBot="1">
      <c r="A115" s="40"/>
      <c r="B115" s="43"/>
      <c r="C115" s="43"/>
      <c r="D115" s="44" t="s">
        <v>146</v>
      </c>
      <c r="E115" s="44" t="s">
        <v>112</v>
      </c>
      <c r="F115" s="44">
        <v>1920206590</v>
      </c>
      <c r="G115" s="44" t="s">
        <v>22</v>
      </c>
      <c r="H115" s="43">
        <v>20053</v>
      </c>
      <c r="I115" s="43"/>
      <c r="J115" s="44"/>
      <c r="K115" s="45">
        <f t="shared" si="3"/>
        <v>20053</v>
      </c>
    </row>
    <row r="116" spans="1:11" ht="16.5" thickBot="1">
      <c r="A116" s="40"/>
      <c r="B116" s="43" t="s">
        <v>149</v>
      </c>
      <c r="C116" s="43"/>
      <c r="D116" s="44" t="s">
        <v>124</v>
      </c>
      <c r="E116" s="44" t="s">
        <v>134</v>
      </c>
      <c r="F116" s="44">
        <v>9994219900</v>
      </c>
      <c r="G116" s="44" t="s">
        <v>271</v>
      </c>
      <c r="H116" s="43">
        <v>37558</v>
      </c>
      <c r="I116" s="43"/>
      <c r="J116" s="44"/>
      <c r="K116" s="45">
        <f t="shared" si="3"/>
        <v>37558</v>
      </c>
    </row>
    <row r="117" spans="1:11" ht="16.5" thickBot="1">
      <c r="A117" s="40"/>
      <c r="B117" s="43" t="s">
        <v>150</v>
      </c>
      <c r="C117" s="43"/>
      <c r="D117" s="44" t="s">
        <v>146</v>
      </c>
      <c r="E117" s="44">
        <v>3</v>
      </c>
      <c r="F117" s="44">
        <v>9994239900</v>
      </c>
      <c r="G117" s="44" t="s">
        <v>22</v>
      </c>
      <c r="H117" s="43">
        <v>5944</v>
      </c>
      <c r="I117" s="43"/>
      <c r="J117" s="44"/>
      <c r="K117" s="45">
        <f t="shared" si="3"/>
        <v>5944</v>
      </c>
    </row>
    <row r="118" spans="1:11" ht="16.5" thickBot="1">
      <c r="A118" s="40"/>
      <c r="B118" s="43" t="s">
        <v>151</v>
      </c>
      <c r="C118" s="43"/>
      <c r="D118" s="44" t="s">
        <v>146</v>
      </c>
      <c r="E118" s="44" t="s">
        <v>137</v>
      </c>
      <c r="F118" s="44">
        <v>9994529900</v>
      </c>
      <c r="G118" s="44" t="s">
        <v>22</v>
      </c>
      <c r="H118" s="43">
        <v>650</v>
      </c>
      <c r="I118" s="43"/>
      <c r="J118" s="44"/>
      <c r="K118" s="45">
        <f t="shared" si="3"/>
        <v>650</v>
      </c>
    </row>
    <row r="119" spans="1:11" ht="16.5" thickBot="1">
      <c r="A119" s="40"/>
      <c r="B119" s="43" t="s">
        <v>152</v>
      </c>
      <c r="C119" s="43"/>
      <c r="D119" s="44" t="s">
        <v>146</v>
      </c>
      <c r="E119" s="44" t="s">
        <v>139</v>
      </c>
      <c r="F119" s="44">
        <v>9994299900</v>
      </c>
      <c r="G119" s="44" t="s">
        <v>22</v>
      </c>
      <c r="H119" s="43">
        <v>1144</v>
      </c>
      <c r="I119" s="43"/>
      <c r="J119" s="44"/>
      <c r="K119" s="45">
        <f t="shared" si="3"/>
        <v>1144</v>
      </c>
    </row>
    <row r="120" spans="1:11" ht="16.5" thickBot="1">
      <c r="A120" s="40"/>
      <c r="B120" s="43" t="s">
        <v>153</v>
      </c>
      <c r="C120" s="43"/>
      <c r="D120" s="44" t="s">
        <v>146</v>
      </c>
      <c r="E120" s="44" t="s">
        <v>137</v>
      </c>
      <c r="F120" s="44">
        <v>9990020400</v>
      </c>
      <c r="G120" s="42">
        <v>500</v>
      </c>
      <c r="H120" s="43">
        <v>203</v>
      </c>
      <c r="I120" s="43"/>
      <c r="J120" s="44">
        <v>2374</v>
      </c>
      <c r="K120" s="45">
        <f t="shared" si="3"/>
        <v>2577</v>
      </c>
    </row>
    <row r="121" spans="1:11" ht="16.5" thickBot="1">
      <c r="A121" s="46"/>
      <c r="B121" s="43" t="s">
        <v>154</v>
      </c>
      <c r="C121" s="43"/>
      <c r="D121" s="44" t="s">
        <v>124</v>
      </c>
      <c r="E121" s="44" t="s">
        <v>134</v>
      </c>
      <c r="F121" s="44">
        <v>1920202590</v>
      </c>
      <c r="G121" s="44" t="s">
        <v>22</v>
      </c>
      <c r="H121" s="43">
        <v>450</v>
      </c>
      <c r="I121" s="43"/>
      <c r="J121" s="44"/>
      <c r="K121" s="45">
        <f t="shared" si="3"/>
        <v>450</v>
      </c>
    </row>
    <row r="122" spans="1:11" ht="16.5" thickBot="1">
      <c r="A122" s="47">
        <v>7</v>
      </c>
      <c r="B122" s="39" t="s">
        <v>155</v>
      </c>
      <c r="C122" s="39" t="s">
        <v>24</v>
      </c>
      <c r="D122" s="44" t="s">
        <v>146</v>
      </c>
      <c r="E122" s="44" t="s">
        <v>146</v>
      </c>
      <c r="F122" s="44">
        <v>9994310100</v>
      </c>
      <c r="G122" s="42">
        <v>500</v>
      </c>
      <c r="H122" s="39">
        <f>H123+H124+H125</f>
        <v>21483</v>
      </c>
      <c r="I122" s="39"/>
      <c r="J122" s="39"/>
      <c r="K122" s="39">
        <f t="shared" si="3"/>
        <v>21483</v>
      </c>
    </row>
    <row r="123" spans="1:11" ht="16.5" thickBot="1">
      <c r="A123" s="40"/>
      <c r="B123" s="41" t="s">
        <v>212</v>
      </c>
      <c r="C123" s="41"/>
      <c r="D123" s="53" t="s">
        <v>144</v>
      </c>
      <c r="E123" s="53" t="s">
        <v>109</v>
      </c>
      <c r="F123" s="53" t="s">
        <v>110</v>
      </c>
      <c r="G123" s="53" t="s">
        <v>111</v>
      </c>
      <c r="H123" s="43">
        <v>6385</v>
      </c>
      <c r="I123" s="43"/>
      <c r="J123" s="44"/>
      <c r="K123" s="45">
        <f t="shared" si="3"/>
        <v>6385</v>
      </c>
    </row>
    <row r="124" spans="1:11" ht="16.5" thickBot="1">
      <c r="A124" s="40"/>
      <c r="B124" s="43" t="s">
        <v>231</v>
      </c>
      <c r="C124" s="43"/>
      <c r="D124" s="44" t="s">
        <v>144</v>
      </c>
      <c r="E124" s="44" t="s">
        <v>108</v>
      </c>
      <c r="F124" s="44">
        <v>9994409900</v>
      </c>
      <c r="G124" s="44" t="s">
        <v>22</v>
      </c>
      <c r="H124" s="43">
        <v>9443</v>
      </c>
      <c r="I124" s="43"/>
      <c r="J124" s="44"/>
      <c r="K124" s="45">
        <f t="shared" si="3"/>
        <v>9443</v>
      </c>
    </row>
    <row r="125" spans="1:11" ht="16.5" thickBot="1">
      <c r="A125" s="40"/>
      <c r="B125" s="43" t="s">
        <v>156</v>
      </c>
      <c r="C125" s="43"/>
      <c r="D125" s="44" t="s">
        <v>144</v>
      </c>
      <c r="E125" s="44" t="s">
        <v>108</v>
      </c>
      <c r="F125" s="44">
        <v>9994429900</v>
      </c>
      <c r="G125" s="44" t="s">
        <v>22</v>
      </c>
      <c r="H125" s="43">
        <v>5655</v>
      </c>
      <c r="I125" s="43"/>
      <c r="J125" s="44"/>
      <c r="K125" s="45">
        <f t="shared" si="3"/>
        <v>5655</v>
      </c>
    </row>
    <row r="126" spans="1:11" ht="16.5" thickBot="1">
      <c r="A126" s="47">
        <v>8</v>
      </c>
      <c r="B126" s="39" t="s">
        <v>90</v>
      </c>
      <c r="C126" s="120">
        <v>1</v>
      </c>
      <c r="D126" s="53">
        <v>11</v>
      </c>
      <c r="E126" s="53">
        <v>1</v>
      </c>
      <c r="F126" s="53" t="s">
        <v>110</v>
      </c>
      <c r="G126" s="44" t="s">
        <v>22</v>
      </c>
      <c r="H126" s="39">
        <f>H127</f>
        <v>1100</v>
      </c>
      <c r="I126" s="39"/>
      <c r="J126" s="39"/>
      <c r="K126" s="39">
        <f t="shared" si="3"/>
        <v>1100</v>
      </c>
    </row>
    <row r="127" spans="1:11" ht="16.5" thickBot="1">
      <c r="A127" s="40"/>
      <c r="B127" s="43" t="s">
        <v>161</v>
      </c>
      <c r="C127" s="39"/>
      <c r="D127" s="44">
        <v>11</v>
      </c>
      <c r="E127" s="44">
        <v>1</v>
      </c>
      <c r="F127" s="44">
        <v>9995129700</v>
      </c>
      <c r="G127" s="42">
        <v>511</v>
      </c>
      <c r="H127" s="43">
        <v>1100</v>
      </c>
      <c r="I127" s="43"/>
      <c r="J127" s="44"/>
      <c r="K127" s="45">
        <f aca="true" t="shared" si="4" ref="K127:K132">SUM(H127:J127)</f>
        <v>1100</v>
      </c>
    </row>
    <row r="128" spans="1:11" ht="16.5" thickBot="1">
      <c r="A128" s="47">
        <v>9</v>
      </c>
      <c r="B128" s="39" t="s">
        <v>162</v>
      </c>
      <c r="C128" s="39">
        <v>148</v>
      </c>
      <c r="D128" s="44">
        <v>11</v>
      </c>
      <c r="E128" s="44">
        <v>1</v>
      </c>
      <c r="F128" s="44">
        <v>9995129700</v>
      </c>
      <c r="G128" s="42">
        <v>511</v>
      </c>
      <c r="H128" s="39">
        <f>H132+H131+H130+H129</f>
        <v>0</v>
      </c>
      <c r="I128" s="39">
        <f>I132+I131+I130+I129</f>
        <v>11016.914</v>
      </c>
      <c r="J128" s="39">
        <f>J132+J131+J130+J129</f>
        <v>0</v>
      </c>
      <c r="K128" s="39">
        <f t="shared" si="4"/>
        <v>11016.914</v>
      </c>
    </row>
    <row r="129" spans="1:11" ht="16.5" thickBot="1">
      <c r="A129" s="40"/>
      <c r="B129" s="43" t="s">
        <v>213</v>
      </c>
      <c r="C129" s="43"/>
      <c r="D129" s="53" t="s">
        <v>163</v>
      </c>
      <c r="E129" s="53" t="s">
        <v>109</v>
      </c>
      <c r="F129" s="53" t="s">
        <v>110</v>
      </c>
      <c r="G129" s="53" t="s">
        <v>111</v>
      </c>
      <c r="H129" s="43"/>
      <c r="I129" s="43">
        <v>7891</v>
      </c>
      <c r="J129" s="44"/>
      <c r="K129" s="45">
        <f t="shared" si="4"/>
        <v>7891</v>
      </c>
    </row>
    <row r="130" spans="1:11" ht="16.5" thickBot="1">
      <c r="A130" s="40"/>
      <c r="B130" s="43" t="s">
        <v>165</v>
      </c>
      <c r="C130" s="43"/>
      <c r="D130" s="44" t="s">
        <v>163</v>
      </c>
      <c r="E130" s="44" t="s">
        <v>115</v>
      </c>
      <c r="F130" s="44">
        <v>2230781520</v>
      </c>
      <c r="G130" s="44" t="s">
        <v>164</v>
      </c>
      <c r="H130" s="43"/>
      <c r="I130" s="43">
        <v>3016.134</v>
      </c>
      <c r="J130" s="44"/>
      <c r="K130" s="45">
        <f t="shared" si="4"/>
        <v>3016.134</v>
      </c>
    </row>
    <row r="131" spans="1:11" ht="16.5" thickBot="1">
      <c r="A131" s="40"/>
      <c r="B131" s="43" t="s">
        <v>229</v>
      </c>
      <c r="C131" s="43"/>
      <c r="D131" s="44" t="s">
        <v>163</v>
      </c>
      <c r="E131" s="44">
        <v>3</v>
      </c>
      <c r="F131" s="44" t="s">
        <v>232</v>
      </c>
      <c r="G131" s="44" t="s">
        <v>164</v>
      </c>
      <c r="H131" s="43"/>
      <c r="I131" s="43">
        <v>109.78</v>
      </c>
      <c r="J131" s="44"/>
      <c r="K131" s="45">
        <f t="shared" si="4"/>
        <v>109.78</v>
      </c>
    </row>
    <row r="132" spans="1:11" ht="24.75" thickBot="1">
      <c r="A132" s="40"/>
      <c r="B132" s="43" t="s">
        <v>234</v>
      </c>
      <c r="C132" s="43"/>
      <c r="D132" s="44">
        <v>10</v>
      </c>
      <c r="E132" s="44" t="s">
        <v>135</v>
      </c>
      <c r="F132" s="44">
        <v>2230752600</v>
      </c>
      <c r="G132" s="44" t="s">
        <v>164</v>
      </c>
      <c r="H132" s="43"/>
      <c r="I132" s="43"/>
      <c r="J132" s="44"/>
      <c r="K132" s="45">
        <f t="shared" si="4"/>
        <v>0</v>
      </c>
    </row>
    <row r="133" spans="1:11" ht="16.5" thickBot="1">
      <c r="A133" s="40">
        <v>10</v>
      </c>
      <c r="B133" s="84" t="s">
        <v>206</v>
      </c>
      <c r="C133" s="55"/>
      <c r="D133" s="44" t="s">
        <v>163</v>
      </c>
      <c r="E133" s="44" t="s">
        <v>114</v>
      </c>
      <c r="F133" s="44">
        <v>510351350</v>
      </c>
      <c r="G133" s="44">
        <v>300</v>
      </c>
      <c r="H133" s="83">
        <f>H134+H135</f>
        <v>3681</v>
      </c>
      <c r="I133" s="55"/>
      <c r="J133" s="55"/>
      <c r="K133" s="83">
        <f>SUM(K134:K135)</f>
        <v>3681</v>
      </c>
    </row>
    <row r="134" spans="1:11" ht="16.5" thickBot="1">
      <c r="A134" s="40"/>
      <c r="B134" s="43" t="s">
        <v>217</v>
      </c>
      <c r="C134" s="43"/>
      <c r="D134" s="85">
        <v>12</v>
      </c>
      <c r="E134" s="53" t="s">
        <v>109</v>
      </c>
      <c r="F134" s="53" t="s">
        <v>110</v>
      </c>
      <c r="G134" s="53" t="s">
        <v>111</v>
      </c>
      <c r="H134" s="43">
        <v>1400</v>
      </c>
      <c r="I134" s="43"/>
      <c r="J134" s="44"/>
      <c r="K134" s="45">
        <f>SUM(H134:J134)</f>
        <v>1400</v>
      </c>
    </row>
    <row r="135" spans="1:11" ht="16.5" thickBot="1">
      <c r="A135" s="40"/>
      <c r="B135" s="43" t="s">
        <v>157</v>
      </c>
      <c r="C135" s="43"/>
      <c r="D135" s="44">
        <v>12</v>
      </c>
      <c r="E135" s="44" t="s">
        <v>120</v>
      </c>
      <c r="F135" s="44">
        <v>9994539900</v>
      </c>
      <c r="G135" s="44" t="s">
        <v>22</v>
      </c>
      <c r="H135" s="43">
        <v>2281</v>
      </c>
      <c r="I135" s="43"/>
      <c r="J135" s="44"/>
      <c r="K135" s="45">
        <f>SUM(H135:J135)</f>
        <v>2281</v>
      </c>
    </row>
    <row r="136" spans="1:11" ht="16.5" thickBot="1">
      <c r="A136" s="40">
        <v>11</v>
      </c>
      <c r="B136" s="55" t="s">
        <v>166</v>
      </c>
      <c r="C136" s="55" t="s">
        <v>22</v>
      </c>
      <c r="D136" s="44">
        <v>12</v>
      </c>
      <c r="E136" s="44" t="s">
        <v>134</v>
      </c>
      <c r="F136" s="44">
        <v>9980051200</v>
      </c>
      <c r="G136" s="44" t="s">
        <v>22</v>
      </c>
      <c r="H136" s="55"/>
      <c r="I136" s="83">
        <v>49163</v>
      </c>
      <c r="J136" s="7"/>
      <c r="K136" s="86">
        <f>SUM(H136:J136)</f>
        <v>49163</v>
      </c>
    </row>
    <row r="137" spans="1:11" ht="16.5" thickBot="1">
      <c r="A137" s="40"/>
      <c r="B137" s="55" t="s">
        <v>230</v>
      </c>
      <c r="C137" s="55"/>
      <c r="D137" s="7">
        <v>14</v>
      </c>
      <c r="E137" s="7" t="s">
        <v>120</v>
      </c>
      <c r="F137" s="7">
        <v>2610160030</v>
      </c>
      <c r="G137" s="7" t="s">
        <v>22</v>
      </c>
      <c r="H137" s="55"/>
      <c r="I137" s="83">
        <v>1</v>
      </c>
      <c r="J137" s="7"/>
      <c r="K137" s="86">
        <f>SUM(H137:J137)</f>
        <v>1</v>
      </c>
    </row>
    <row r="138" spans="1:11" ht="16.5" thickBot="1">
      <c r="A138" s="40"/>
      <c r="B138" s="55" t="s">
        <v>259</v>
      </c>
      <c r="C138" s="55"/>
      <c r="D138" s="7" t="s">
        <v>120</v>
      </c>
      <c r="E138" s="7" t="s">
        <v>272</v>
      </c>
      <c r="F138" s="7">
        <v>9980051200</v>
      </c>
      <c r="G138" s="7" t="s">
        <v>22</v>
      </c>
      <c r="H138" s="55">
        <v>2036</v>
      </c>
      <c r="I138" s="83"/>
      <c r="J138" s="7"/>
      <c r="K138" s="86">
        <f>SUM(H138:J138)</f>
        <v>2036</v>
      </c>
    </row>
    <row r="139" spans="1:11" ht="16.5" thickBot="1">
      <c r="A139" s="33"/>
      <c r="B139" s="56" t="s">
        <v>167</v>
      </c>
      <c r="C139" s="56"/>
      <c r="D139" s="7">
        <v>13</v>
      </c>
      <c r="E139" s="7" t="s">
        <v>120</v>
      </c>
      <c r="F139" s="7">
        <v>9990650000</v>
      </c>
      <c r="G139" s="7" t="s">
        <v>239</v>
      </c>
      <c r="H139" s="58">
        <f>SUM(H89+H102+H103+H104+H107+H112+H122+H126+H128+H133+H136+H138)</f>
        <v>168171.2</v>
      </c>
      <c r="I139" s="58">
        <f>SUM(I89+I102+I103+I105+I107+I112+I122+I126+I128+I133+I136+I137)</f>
        <v>356219.114</v>
      </c>
      <c r="J139" s="58">
        <f>SUM(J89+J102+J103+J105+J107+J112+J122+J126+J128+J133+J136+J135)</f>
        <v>2374</v>
      </c>
      <c r="K139" s="58">
        <f>SUM(K89+K102+K103+K104+K107+K112+K122+K126+K128+K133+K136+K137+K138)</f>
        <v>526764.314</v>
      </c>
    </row>
    <row r="140" spans="1:11" ht="15.75">
      <c r="A140" s="63"/>
      <c r="B140" s="64"/>
      <c r="C140" s="64"/>
      <c r="D140" s="65"/>
      <c r="E140" s="65"/>
      <c r="F140" s="65"/>
      <c r="G140" s="65"/>
      <c r="H140" s="66"/>
      <c r="I140" s="66"/>
      <c r="J140" s="66"/>
      <c r="K140" s="66"/>
    </row>
    <row r="141" spans="1:11" ht="15.75">
      <c r="A141" s="203" t="s">
        <v>226</v>
      </c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</row>
    <row r="142" spans="1:11" ht="15.75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</row>
    <row r="143" spans="1:12" ht="15.75">
      <c r="A143" s="163"/>
      <c r="B143" s="219" t="s">
        <v>241</v>
      </c>
      <c r="C143" s="219"/>
      <c r="D143" s="219"/>
      <c r="E143" s="219"/>
      <c r="F143" s="219"/>
      <c r="G143" s="219"/>
      <c r="H143" s="65"/>
      <c r="I143" s="66"/>
      <c r="J143" s="66"/>
      <c r="K143" s="66"/>
      <c r="L143" s="66"/>
    </row>
    <row r="144" spans="1:12" ht="15.75">
      <c r="A144" s="163"/>
      <c r="B144" s="217" t="s">
        <v>268</v>
      </c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</row>
    <row r="145" spans="1:11" ht="15.75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</row>
    <row r="147" spans="1:11" ht="15.75">
      <c r="A147" s="183" t="s">
        <v>201</v>
      </c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</row>
    <row r="148" spans="1:11" ht="12.75">
      <c r="A148" s="202" t="s">
        <v>93</v>
      </c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</row>
    <row r="149" spans="1:11" ht="12.75">
      <c r="A149" s="202" t="s">
        <v>299</v>
      </c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</row>
    <row r="150" spans="1:11" ht="18.75">
      <c r="A150" s="182" t="s">
        <v>94</v>
      </c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</row>
    <row r="151" spans="1:11" ht="18.75">
      <c r="A151" s="182" t="s">
        <v>95</v>
      </c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</row>
    <row r="152" spans="1:11" ht="18.75">
      <c r="A152" s="182" t="s">
        <v>96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</row>
    <row r="153" spans="1:11" ht="18.75">
      <c r="A153" s="182" t="s">
        <v>273</v>
      </c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</row>
    <row r="154" ht="16.5" thickBot="1">
      <c r="A154" s="29"/>
    </row>
    <row r="155" spans="1:11" ht="13.5" thickBot="1">
      <c r="A155" s="204" t="s">
        <v>53</v>
      </c>
      <c r="B155" s="207" t="s">
        <v>97</v>
      </c>
      <c r="C155" s="207" t="s">
        <v>196</v>
      </c>
      <c r="D155" s="30" t="s">
        <v>98</v>
      </c>
      <c r="E155" s="207" t="s">
        <v>99</v>
      </c>
      <c r="F155" s="207" t="s">
        <v>100</v>
      </c>
      <c r="G155" s="207" t="s">
        <v>101</v>
      </c>
      <c r="H155" s="210" t="s">
        <v>274</v>
      </c>
      <c r="I155" s="211"/>
      <c r="J155" s="211"/>
      <c r="K155" s="212"/>
    </row>
    <row r="156" spans="1:11" ht="12.75">
      <c r="A156" s="205"/>
      <c r="B156" s="208"/>
      <c r="C156" s="208"/>
      <c r="D156" s="31" t="s">
        <v>102</v>
      </c>
      <c r="E156" s="208"/>
      <c r="F156" s="208"/>
      <c r="G156" s="208"/>
      <c r="H156" s="204" t="s">
        <v>103</v>
      </c>
      <c r="I156" s="204" t="s">
        <v>104</v>
      </c>
      <c r="J156" s="204" t="s">
        <v>105</v>
      </c>
      <c r="K156" s="213" t="s">
        <v>106</v>
      </c>
    </row>
    <row r="157" spans="1:11" ht="13.5" thickBot="1">
      <c r="A157" s="206"/>
      <c r="B157" s="209"/>
      <c r="C157" s="209"/>
      <c r="D157" s="32"/>
      <c r="E157" s="209"/>
      <c r="F157" s="209"/>
      <c r="G157" s="209"/>
      <c r="H157" s="206"/>
      <c r="I157" s="206"/>
      <c r="J157" s="206"/>
      <c r="K157" s="214"/>
    </row>
    <row r="158" spans="1:11" ht="16.5" thickBot="1">
      <c r="A158" s="33">
        <v>1</v>
      </c>
      <c r="B158" s="34">
        <v>2</v>
      </c>
      <c r="C158" s="34"/>
      <c r="D158" s="35">
        <v>3</v>
      </c>
      <c r="E158" s="35">
        <v>4</v>
      </c>
      <c r="F158" s="35">
        <v>5</v>
      </c>
      <c r="G158" s="35">
        <v>6</v>
      </c>
      <c r="H158" s="35">
        <v>7</v>
      </c>
      <c r="I158" s="35">
        <v>8</v>
      </c>
      <c r="J158" s="35">
        <v>9</v>
      </c>
      <c r="K158" s="35">
        <v>10</v>
      </c>
    </row>
    <row r="159" spans="1:11" ht="29.25" thickBot="1">
      <c r="A159" s="36">
        <v>1</v>
      </c>
      <c r="B159" s="37" t="s">
        <v>107</v>
      </c>
      <c r="C159" s="37" t="s">
        <v>22</v>
      </c>
      <c r="D159" s="38" t="s">
        <v>108</v>
      </c>
      <c r="E159" s="38" t="s">
        <v>109</v>
      </c>
      <c r="F159" s="38" t="s">
        <v>110</v>
      </c>
      <c r="G159" s="38" t="s">
        <v>111</v>
      </c>
      <c r="H159" s="39">
        <f>SUM(H160:H172)</f>
        <v>26429</v>
      </c>
      <c r="I159" s="39">
        <f>SUM(I160:I172)</f>
        <v>2437.7</v>
      </c>
      <c r="J159" s="39">
        <f>SUM(J160:J172)</f>
        <v>0</v>
      </c>
      <c r="K159" s="39">
        <f>H159+I159+J159</f>
        <v>28866.7</v>
      </c>
    </row>
    <row r="160" spans="1:11" ht="16.5" thickBot="1">
      <c r="A160" s="40"/>
      <c r="B160" s="41" t="s">
        <v>224</v>
      </c>
      <c r="C160" s="41"/>
      <c r="D160" s="42" t="s">
        <v>108</v>
      </c>
      <c r="E160" s="42" t="s">
        <v>112</v>
      </c>
      <c r="F160" s="42">
        <v>9990020600</v>
      </c>
      <c r="G160" s="42">
        <v>500</v>
      </c>
      <c r="H160" s="43">
        <v>1495</v>
      </c>
      <c r="I160" s="43"/>
      <c r="J160" s="44"/>
      <c r="K160" s="45">
        <f aca="true" t="shared" si="5" ref="K160:K169">SUM(H160:J160)</f>
        <v>1495</v>
      </c>
    </row>
    <row r="161" spans="1:11" ht="16.5" thickBot="1">
      <c r="A161" s="40"/>
      <c r="B161" s="41" t="s">
        <v>113</v>
      </c>
      <c r="C161" s="41"/>
      <c r="D161" s="42" t="s">
        <v>108</v>
      </c>
      <c r="E161" s="42" t="s">
        <v>114</v>
      </c>
      <c r="F161" s="42">
        <v>9990021200</v>
      </c>
      <c r="G161" s="42">
        <v>500</v>
      </c>
      <c r="H161" s="43">
        <v>1909</v>
      </c>
      <c r="I161" s="43"/>
      <c r="J161" s="44"/>
      <c r="K161" s="45">
        <f t="shared" si="5"/>
        <v>1909</v>
      </c>
    </row>
    <row r="162" spans="1:11" ht="16.5" thickBot="1">
      <c r="A162" s="40"/>
      <c r="B162" s="43" t="s">
        <v>116</v>
      </c>
      <c r="C162" s="43"/>
      <c r="D162" s="42" t="s">
        <v>108</v>
      </c>
      <c r="E162" s="42" t="s">
        <v>115</v>
      </c>
      <c r="F162" s="42">
        <v>9990020400</v>
      </c>
      <c r="G162" s="42">
        <v>500</v>
      </c>
      <c r="H162" s="43">
        <v>13737</v>
      </c>
      <c r="I162" s="43"/>
      <c r="J162" s="44"/>
      <c r="K162" s="45">
        <f t="shared" si="5"/>
        <v>13737</v>
      </c>
    </row>
    <row r="163" spans="1:11" ht="16.5" thickBot="1">
      <c r="A163" s="40"/>
      <c r="B163" s="43" t="s">
        <v>117</v>
      </c>
      <c r="C163" s="43"/>
      <c r="D163" s="42" t="s">
        <v>108</v>
      </c>
      <c r="E163" s="42">
        <v>13</v>
      </c>
      <c r="F163" s="42">
        <v>9980059300</v>
      </c>
      <c r="G163" s="42">
        <v>530</v>
      </c>
      <c r="H163" s="43"/>
      <c r="I163" s="43">
        <v>694.7</v>
      </c>
      <c r="J163" s="44"/>
      <c r="K163" s="45">
        <f t="shared" si="5"/>
        <v>694.7</v>
      </c>
    </row>
    <row r="164" spans="1:11" ht="16.5" thickBot="1">
      <c r="A164" s="40"/>
      <c r="B164" s="43" t="s">
        <v>118</v>
      </c>
      <c r="C164" s="43"/>
      <c r="D164" s="42" t="s">
        <v>108</v>
      </c>
      <c r="E164" s="42">
        <v>13</v>
      </c>
      <c r="F164" s="42">
        <v>9980077730</v>
      </c>
      <c r="G164" s="42">
        <v>530</v>
      </c>
      <c r="H164" s="43"/>
      <c r="I164" s="43">
        <v>120</v>
      </c>
      <c r="J164" s="44"/>
      <c r="K164" s="45">
        <f t="shared" si="5"/>
        <v>120</v>
      </c>
    </row>
    <row r="165" spans="1:11" ht="24.75" thickBot="1">
      <c r="A165" s="40"/>
      <c r="B165" s="43" t="s">
        <v>119</v>
      </c>
      <c r="C165" s="43"/>
      <c r="D165" s="42" t="s">
        <v>120</v>
      </c>
      <c r="E165" s="42" t="s">
        <v>121</v>
      </c>
      <c r="F165" s="42">
        <v>9980077710</v>
      </c>
      <c r="G165" s="42">
        <v>530</v>
      </c>
      <c r="H165" s="43"/>
      <c r="I165" s="43">
        <v>406</v>
      </c>
      <c r="J165" s="44"/>
      <c r="K165" s="45">
        <f t="shared" si="5"/>
        <v>406</v>
      </c>
    </row>
    <row r="166" spans="1:11" ht="24.75" thickBot="1">
      <c r="A166" s="40"/>
      <c r="B166" s="43" t="s">
        <v>122</v>
      </c>
      <c r="C166" s="43"/>
      <c r="D166" s="42" t="s">
        <v>120</v>
      </c>
      <c r="E166" s="42" t="s">
        <v>121</v>
      </c>
      <c r="F166" s="42">
        <v>9980077720</v>
      </c>
      <c r="G166" s="42">
        <v>530</v>
      </c>
      <c r="H166" s="43"/>
      <c r="I166" s="43">
        <v>406</v>
      </c>
      <c r="J166" s="44"/>
      <c r="K166" s="45">
        <f t="shared" si="5"/>
        <v>406</v>
      </c>
    </row>
    <row r="167" spans="1:11" ht="16.5" thickBot="1">
      <c r="A167" s="40"/>
      <c r="B167" s="43" t="s">
        <v>123</v>
      </c>
      <c r="C167" s="43"/>
      <c r="D167" s="42" t="s">
        <v>124</v>
      </c>
      <c r="E167" s="42" t="s">
        <v>125</v>
      </c>
      <c r="F167" s="42">
        <v>9980077740</v>
      </c>
      <c r="G167" s="42">
        <v>500</v>
      </c>
      <c r="H167" s="43"/>
      <c r="I167" s="43">
        <v>811</v>
      </c>
      <c r="J167" s="44"/>
      <c r="K167" s="45">
        <f t="shared" si="5"/>
        <v>811</v>
      </c>
    </row>
    <row r="168" spans="1:11" ht="16.5" thickBot="1">
      <c r="A168" s="40"/>
      <c r="B168" s="43" t="s">
        <v>128</v>
      </c>
      <c r="C168" s="43"/>
      <c r="D168" s="44" t="s">
        <v>139</v>
      </c>
      <c r="E168" s="44" t="s">
        <v>135</v>
      </c>
      <c r="F168" s="44">
        <v>9990020400</v>
      </c>
      <c r="G168" s="42">
        <v>500</v>
      </c>
      <c r="H168" s="43">
        <v>1432</v>
      </c>
      <c r="I168" s="43"/>
      <c r="J168" s="44"/>
      <c r="K168" s="45">
        <f t="shared" si="5"/>
        <v>1432</v>
      </c>
    </row>
    <row r="169" spans="1:11" ht="16.5" thickBot="1">
      <c r="A169" s="40"/>
      <c r="B169" s="43" t="s">
        <v>211</v>
      </c>
      <c r="C169" s="43">
        <v>108</v>
      </c>
      <c r="D169" s="42" t="s">
        <v>108</v>
      </c>
      <c r="E169" s="42" t="s">
        <v>129</v>
      </c>
      <c r="F169" s="42">
        <v>9990022500</v>
      </c>
      <c r="G169" s="42">
        <v>500</v>
      </c>
      <c r="H169" s="43"/>
      <c r="I169" s="43"/>
      <c r="J169" s="44"/>
      <c r="K169" s="45">
        <f t="shared" si="5"/>
        <v>0</v>
      </c>
    </row>
    <row r="170" spans="1:11" ht="16.5" thickBot="1">
      <c r="A170" s="40"/>
      <c r="B170" s="41" t="s">
        <v>225</v>
      </c>
      <c r="C170" s="41"/>
      <c r="D170" s="44"/>
      <c r="E170" s="44"/>
      <c r="F170" s="44">
        <v>9990020400</v>
      </c>
      <c r="G170" s="42"/>
      <c r="H170" s="43"/>
      <c r="I170" s="43"/>
      <c r="J170" s="44"/>
      <c r="K170" s="45"/>
    </row>
    <row r="171" spans="1:11" ht="16.5" thickBot="1">
      <c r="A171" s="46"/>
      <c r="B171" s="43" t="s">
        <v>130</v>
      </c>
      <c r="C171" s="43"/>
      <c r="D171" s="42" t="s">
        <v>108</v>
      </c>
      <c r="E171" s="42">
        <v>11</v>
      </c>
      <c r="F171" s="42">
        <v>9990700500</v>
      </c>
      <c r="G171" s="42" t="s">
        <v>131</v>
      </c>
      <c r="H171" s="43">
        <v>2000</v>
      </c>
      <c r="I171" s="43"/>
      <c r="J171" s="44"/>
      <c r="K171" s="45">
        <f aca="true" t="shared" si="6" ref="K171:K177">SUM(H171:J171)</f>
        <v>2000</v>
      </c>
    </row>
    <row r="172" spans="1:11" ht="16.5" thickBot="1">
      <c r="A172" s="46"/>
      <c r="B172" s="43" t="s">
        <v>132</v>
      </c>
      <c r="C172" s="43">
        <v>992</v>
      </c>
      <c r="D172" s="42" t="s">
        <v>108</v>
      </c>
      <c r="E172" s="42" t="s">
        <v>126</v>
      </c>
      <c r="F172" s="42">
        <v>9990020400</v>
      </c>
      <c r="G172" s="42">
        <v>500</v>
      </c>
      <c r="H172" s="43">
        <v>5856</v>
      </c>
      <c r="I172" s="43"/>
      <c r="J172" s="44"/>
      <c r="K172" s="45">
        <f t="shared" si="6"/>
        <v>5856</v>
      </c>
    </row>
    <row r="173" spans="1:11" ht="16.5" thickBot="1">
      <c r="A173" s="47">
        <v>2</v>
      </c>
      <c r="B173" s="37" t="s">
        <v>133</v>
      </c>
      <c r="C173" s="37"/>
      <c r="D173" s="48" t="s">
        <v>134</v>
      </c>
      <c r="E173" s="48" t="s">
        <v>135</v>
      </c>
      <c r="F173" s="48">
        <v>9980051180</v>
      </c>
      <c r="G173" s="42">
        <v>530</v>
      </c>
      <c r="H173" s="47"/>
      <c r="I173" s="47">
        <v>1824</v>
      </c>
      <c r="J173" s="48"/>
      <c r="K173" s="39">
        <f t="shared" si="6"/>
        <v>1824</v>
      </c>
    </row>
    <row r="174" spans="1:11" ht="30.75" thickBot="1">
      <c r="A174" s="47">
        <v>3</v>
      </c>
      <c r="B174" s="37" t="s">
        <v>136</v>
      </c>
      <c r="C174" s="37"/>
      <c r="D174" s="48" t="s">
        <v>114</v>
      </c>
      <c r="E174" s="48" t="s">
        <v>137</v>
      </c>
      <c r="F174" s="48">
        <v>9993029900</v>
      </c>
      <c r="G174" s="48" t="s">
        <v>22</v>
      </c>
      <c r="H174" s="49">
        <v>1181</v>
      </c>
      <c r="I174" s="49"/>
      <c r="J174" s="50"/>
      <c r="K174" s="39">
        <f t="shared" si="6"/>
        <v>1181</v>
      </c>
    </row>
    <row r="175" spans="1:11" ht="16.5" thickBot="1">
      <c r="A175" s="47">
        <v>4</v>
      </c>
      <c r="B175" s="37" t="s">
        <v>270</v>
      </c>
      <c r="C175" s="37" t="s">
        <v>197</v>
      </c>
      <c r="D175" s="48" t="s">
        <v>115</v>
      </c>
      <c r="E175" s="48" t="s">
        <v>139</v>
      </c>
      <c r="F175" s="48">
        <v>9990020400</v>
      </c>
      <c r="G175" s="42">
        <v>500</v>
      </c>
      <c r="H175" s="49">
        <f>SUM(H176:H177)</f>
        <v>10136.2</v>
      </c>
      <c r="I175" s="49"/>
      <c r="J175" s="50"/>
      <c r="K175" s="39">
        <f t="shared" si="6"/>
        <v>10136.2</v>
      </c>
    </row>
    <row r="176" spans="1:11" ht="16.5" thickBot="1">
      <c r="A176" s="47"/>
      <c r="B176" s="37" t="s">
        <v>138</v>
      </c>
      <c r="C176" s="37" t="s">
        <v>197</v>
      </c>
      <c r="D176" s="48" t="s">
        <v>115</v>
      </c>
      <c r="E176" s="48" t="s">
        <v>139</v>
      </c>
      <c r="F176" s="48">
        <v>9990020400</v>
      </c>
      <c r="G176" s="42">
        <v>500</v>
      </c>
      <c r="H176" s="49">
        <v>4176</v>
      </c>
      <c r="I176" s="49"/>
      <c r="J176" s="50"/>
      <c r="K176" s="39">
        <f t="shared" si="6"/>
        <v>4176</v>
      </c>
    </row>
    <row r="177" spans="1:11" ht="16.5" thickBot="1">
      <c r="A177" s="47"/>
      <c r="B177" s="37" t="s">
        <v>211</v>
      </c>
      <c r="C177" s="37"/>
      <c r="D177" s="48">
        <v>4</v>
      </c>
      <c r="E177" s="48">
        <v>9</v>
      </c>
      <c r="F177" s="48">
        <v>9993159802</v>
      </c>
      <c r="G177" s="42">
        <v>0</v>
      </c>
      <c r="H177" s="49">
        <v>5960.2</v>
      </c>
      <c r="I177" s="49"/>
      <c r="J177" s="50"/>
      <c r="K177" s="39">
        <f t="shared" si="6"/>
        <v>5960.2</v>
      </c>
    </row>
    <row r="178" spans="1:11" ht="29.25" thickBot="1">
      <c r="A178" s="47">
        <v>5</v>
      </c>
      <c r="B178" s="39" t="s">
        <v>140</v>
      </c>
      <c r="C178" s="39">
        <v>133</v>
      </c>
      <c r="D178" s="38" t="s">
        <v>139</v>
      </c>
      <c r="E178" s="38" t="s">
        <v>109</v>
      </c>
      <c r="F178" s="38" t="s">
        <v>141</v>
      </c>
      <c r="G178" s="38" t="s">
        <v>111</v>
      </c>
      <c r="H178" s="37">
        <f>H182+H181+H180+H179</f>
        <v>14845</v>
      </c>
      <c r="I178" s="37"/>
      <c r="J178" s="37"/>
      <c r="K178" s="39">
        <f>K179+K180+K181+K182</f>
        <v>14845</v>
      </c>
    </row>
    <row r="179" spans="1:11" ht="16.5" thickBot="1">
      <c r="A179" s="40"/>
      <c r="B179" s="41" t="s">
        <v>87</v>
      </c>
      <c r="C179" s="41"/>
      <c r="D179" s="44" t="s">
        <v>139</v>
      </c>
      <c r="E179" s="44" t="s">
        <v>135</v>
      </c>
      <c r="F179" s="44">
        <v>9996000500</v>
      </c>
      <c r="G179" s="42">
        <v>500</v>
      </c>
      <c r="H179" s="43"/>
      <c r="I179" s="43"/>
      <c r="J179" s="44"/>
      <c r="K179" s="45">
        <f aca="true" t="shared" si="7" ref="K179:K197">SUM(H179:J179)</f>
        <v>0</v>
      </c>
    </row>
    <row r="180" spans="1:11" ht="16.5" thickBot="1">
      <c r="A180" s="40"/>
      <c r="B180" s="41" t="s">
        <v>142</v>
      </c>
      <c r="C180" s="41"/>
      <c r="D180" s="44" t="s">
        <v>127</v>
      </c>
      <c r="E180" s="44" t="s">
        <v>135</v>
      </c>
      <c r="F180" s="44">
        <v>9996000500</v>
      </c>
      <c r="G180" s="42">
        <v>500</v>
      </c>
      <c r="H180" s="43">
        <v>14845</v>
      </c>
      <c r="I180" s="43"/>
      <c r="J180" s="44"/>
      <c r="K180" s="45">
        <f t="shared" si="7"/>
        <v>14845</v>
      </c>
    </row>
    <row r="181" spans="1:11" ht="16.5" thickBot="1">
      <c r="A181" s="40"/>
      <c r="B181" s="43"/>
      <c r="C181" s="43"/>
      <c r="D181" s="44"/>
      <c r="E181" s="44"/>
      <c r="F181" s="44"/>
      <c r="G181" s="44"/>
      <c r="H181" s="43"/>
      <c r="I181" s="43"/>
      <c r="J181" s="44"/>
      <c r="K181" s="45">
        <f t="shared" si="7"/>
        <v>0</v>
      </c>
    </row>
    <row r="182" spans="1:11" ht="16.5" thickBot="1">
      <c r="A182" s="46"/>
      <c r="B182" s="43" t="s">
        <v>143</v>
      </c>
      <c r="C182" s="43"/>
      <c r="D182" s="44" t="s">
        <v>144</v>
      </c>
      <c r="E182" s="44" t="s">
        <v>108</v>
      </c>
      <c r="F182" s="44">
        <v>9994409900</v>
      </c>
      <c r="G182" s="44" t="s">
        <v>22</v>
      </c>
      <c r="H182" s="43"/>
      <c r="I182" s="43"/>
      <c r="J182" s="44"/>
      <c r="K182" s="45">
        <f t="shared" si="7"/>
        <v>0</v>
      </c>
    </row>
    <row r="183" spans="1:11" ht="16.5" thickBot="1">
      <c r="A183" s="47">
        <v>6</v>
      </c>
      <c r="B183" s="39" t="s">
        <v>145</v>
      </c>
      <c r="C183" s="39" t="s">
        <v>23</v>
      </c>
      <c r="D183" s="51" t="s">
        <v>146</v>
      </c>
      <c r="E183" s="51" t="s">
        <v>109</v>
      </c>
      <c r="F183" s="51" t="s">
        <v>110</v>
      </c>
      <c r="G183" s="51" t="s">
        <v>111</v>
      </c>
      <c r="H183" s="52">
        <f>H184+H185+H187+H188+H189+H190+H191+H192+H186</f>
        <v>87280</v>
      </c>
      <c r="I183" s="52">
        <f>I184+I185+I187+I188+I189+I190+I191+I192</f>
        <v>291421</v>
      </c>
      <c r="J183" s="52">
        <f>J184+J185+J187+J188+J189+J190+J191+J192</f>
        <v>2374</v>
      </c>
      <c r="K183" s="39">
        <f t="shared" si="7"/>
        <v>381075</v>
      </c>
    </row>
    <row r="184" spans="1:11" ht="16.5" thickBot="1">
      <c r="A184" s="40"/>
      <c r="B184" s="41" t="s">
        <v>147</v>
      </c>
      <c r="C184" s="41"/>
      <c r="D184" s="44" t="s">
        <v>146</v>
      </c>
      <c r="E184" s="44" t="s">
        <v>108</v>
      </c>
      <c r="F184" s="44">
        <v>1910106590</v>
      </c>
      <c r="G184" s="44" t="s">
        <v>22</v>
      </c>
      <c r="H184" s="43">
        <v>21278</v>
      </c>
      <c r="I184" s="43">
        <v>45086</v>
      </c>
      <c r="J184" s="44"/>
      <c r="K184" s="45">
        <f t="shared" si="7"/>
        <v>66364</v>
      </c>
    </row>
    <row r="185" spans="1:11" ht="16.5" thickBot="1">
      <c r="A185" s="40"/>
      <c r="B185" s="43" t="s">
        <v>148</v>
      </c>
      <c r="C185" s="43"/>
      <c r="D185" s="44" t="s">
        <v>146</v>
      </c>
      <c r="E185" s="44" t="s">
        <v>112</v>
      </c>
      <c r="F185" s="44">
        <v>1920206590</v>
      </c>
      <c r="G185" s="44" t="s">
        <v>22</v>
      </c>
      <c r="H185" s="43"/>
      <c r="I185" s="43">
        <v>246335</v>
      </c>
      <c r="J185" s="44"/>
      <c r="K185" s="45">
        <f t="shared" si="7"/>
        <v>246335</v>
      </c>
    </row>
    <row r="186" spans="1:11" ht="16.5" thickBot="1">
      <c r="A186" s="40"/>
      <c r="B186" s="43"/>
      <c r="C186" s="43"/>
      <c r="D186" s="44" t="s">
        <v>124</v>
      </c>
      <c r="E186" s="44" t="s">
        <v>134</v>
      </c>
      <c r="F186" s="44">
        <v>9994219900</v>
      </c>
      <c r="G186" s="44" t="s">
        <v>271</v>
      </c>
      <c r="H186" s="43">
        <v>20053</v>
      </c>
      <c r="I186" s="43"/>
      <c r="J186" s="44"/>
      <c r="K186" s="45">
        <f t="shared" si="7"/>
        <v>20053</v>
      </c>
    </row>
    <row r="187" spans="1:11" ht="16.5" thickBot="1">
      <c r="A187" s="40"/>
      <c r="B187" s="43" t="s">
        <v>149</v>
      </c>
      <c r="C187" s="43"/>
      <c r="D187" s="44" t="s">
        <v>146</v>
      </c>
      <c r="E187" s="44">
        <v>3</v>
      </c>
      <c r="F187" s="44">
        <v>9994239900</v>
      </c>
      <c r="G187" s="44" t="s">
        <v>22</v>
      </c>
      <c r="H187" s="43">
        <v>37558</v>
      </c>
      <c r="I187" s="43"/>
      <c r="J187" s="44"/>
      <c r="K187" s="45">
        <f t="shared" si="7"/>
        <v>37558</v>
      </c>
    </row>
    <row r="188" spans="1:11" ht="16.5" thickBot="1">
      <c r="A188" s="40"/>
      <c r="B188" s="43" t="s">
        <v>150</v>
      </c>
      <c r="C188" s="43"/>
      <c r="D188" s="44" t="s">
        <v>146</v>
      </c>
      <c r="E188" s="44" t="s">
        <v>137</v>
      </c>
      <c r="F188" s="44">
        <v>9994529900</v>
      </c>
      <c r="G188" s="44" t="s">
        <v>22</v>
      </c>
      <c r="H188" s="43">
        <v>5944</v>
      </c>
      <c r="I188" s="43"/>
      <c r="J188" s="44"/>
      <c r="K188" s="45">
        <f t="shared" si="7"/>
        <v>5944</v>
      </c>
    </row>
    <row r="189" spans="1:11" ht="16.5" thickBot="1">
      <c r="A189" s="40"/>
      <c r="B189" s="43" t="s">
        <v>151</v>
      </c>
      <c r="C189" s="43"/>
      <c r="D189" s="44" t="s">
        <v>146</v>
      </c>
      <c r="E189" s="44" t="s">
        <v>139</v>
      </c>
      <c r="F189" s="44">
        <v>9994299900</v>
      </c>
      <c r="G189" s="44" t="s">
        <v>22</v>
      </c>
      <c r="H189" s="43">
        <v>650</v>
      </c>
      <c r="I189" s="43"/>
      <c r="J189" s="44"/>
      <c r="K189" s="45">
        <f t="shared" si="7"/>
        <v>650</v>
      </c>
    </row>
    <row r="190" spans="1:11" ht="16.5" thickBot="1">
      <c r="A190" s="40"/>
      <c r="B190" s="43" t="s">
        <v>152</v>
      </c>
      <c r="C190" s="43"/>
      <c r="D190" s="44" t="s">
        <v>146</v>
      </c>
      <c r="E190" s="44" t="s">
        <v>137</v>
      </c>
      <c r="F190" s="44">
        <v>9990020400</v>
      </c>
      <c r="G190" s="42">
        <v>500</v>
      </c>
      <c r="H190" s="43">
        <v>1144</v>
      </c>
      <c r="I190" s="43"/>
      <c r="J190" s="44"/>
      <c r="K190" s="45">
        <f t="shared" si="7"/>
        <v>1144</v>
      </c>
    </row>
    <row r="191" spans="1:11" ht="16.5" thickBot="1">
      <c r="A191" s="40"/>
      <c r="B191" s="43" t="s">
        <v>153</v>
      </c>
      <c r="C191" s="43"/>
      <c r="D191" s="44" t="s">
        <v>124</v>
      </c>
      <c r="E191" s="44" t="s">
        <v>134</v>
      </c>
      <c r="F191" s="44">
        <v>1920202590</v>
      </c>
      <c r="G191" s="44" t="s">
        <v>22</v>
      </c>
      <c r="H191" s="43">
        <v>203</v>
      </c>
      <c r="I191" s="43"/>
      <c r="J191" s="44">
        <v>2374</v>
      </c>
      <c r="K191" s="45">
        <f t="shared" si="7"/>
        <v>2577</v>
      </c>
    </row>
    <row r="192" spans="1:11" ht="16.5" thickBot="1">
      <c r="A192" s="46"/>
      <c r="B192" s="43" t="s">
        <v>154</v>
      </c>
      <c r="C192" s="43"/>
      <c r="D192" s="44" t="s">
        <v>146</v>
      </c>
      <c r="E192" s="44" t="s">
        <v>146</v>
      </c>
      <c r="F192" s="44">
        <v>9994310100</v>
      </c>
      <c r="G192" s="42">
        <v>500</v>
      </c>
      <c r="H192" s="43">
        <v>450</v>
      </c>
      <c r="I192" s="43"/>
      <c r="J192" s="44"/>
      <c r="K192" s="45">
        <f t="shared" si="7"/>
        <v>450</v>
      </c>
    </row>
    <row r="193" spans="1:11" ht="16.5" thickBot="1">
      <c r="A193" s="47">
        <v>7</v>
      </c>
      <c r="B193" s="39" t="s">
        <v>155</v>
      </c>
      <c r="C193" s="39" t="s">
        <v>24</v>
      </c>
      <c r="D193" s="53" t="s">
        <v>144</v>
      </c>
      <c r="E193" s="53" t="s">
        <v>109</v>
      </c>
      <c r="F193" s="53" t="s">
        <v>110</v>
      </c>
      <c r="G193" s="53" t="s">
        <v>111</v>
      </c>
      <c r="H193" s="39">
        <f>H194+H195+H196</f>
        <v>21483</v>
      </c>
      <c r="I193" s="39"/>
      <c r="J193" s="39"/>
      <c r="K193" s="39">
        <f t="shared" si="7"/>
        <v>21483</v>
      </c>
    </row>
    <row r="194" spans="1:11" ht="16.5" thickBot="1">
      <c r="A194" s="40"/>
      <c r="B194" s="41" t="s">
        <v>212</v>
      </c>
      <c r="C194" s="41"/>
      <c r="D194" s="44" t="s">
        <v>144</v>
      </c>
      <c r="E194" s="44" t="s">
        <v>108</v>
      </c>
      <c r="F194" s="44">
        <v>9994409900</v>
      </c>
      <c r="G194" s="44" t="s">
        <v>22</v>
      </c>
      <c r="H194" s="43">
        <v>6385</v>
      </c>
      <c r="I194" s="43"/>
      <c r="J194" s="44"/>
      <c r="K194" s="45">
        <f t="shared" si="7"/>
        <v>6385</v>
      </c>
    </row>
    <row r="195" spans="1:11" ht="16.5" thickBot="1">
      <c r="A195" s="40"/>
      <c r="B195" s="43" t="s">
        <v>231</v>
      </c>
      <c r="C195" s="43"/>
      <c r="D195" s="44" t="s">
        <v>144</v>
      </c>
      <c r="E195" s="44" t="s">
        <v>108</v>
      </c>
      <c r="F195" s="44">
        <v>9994429900</v>
      </c>
      <c r="G195" s="44" t="s">
        <v>22</v>
      </c>
      <c r="H195" s="43">
        <v>9443</v>
      </c>
      <c r="I195" s="43"/>
      <c r="J195" s="44"/>
      <c r="K195" s="45">
        <f t="shared" si="7"/>
        <v>9443</v>
      </c>
    </row>
    <row r="196" spans="1:11" ht="16.5" thickBot="1">
      <c r="A196" s="40"/>
      <c r="B196" s="43" t="s">
        <v>156</v>
      </c>
      <c r="C196" s="43"/>
      <c r="D196" s="44" t="s">
        <v>144</v>
      </c>
      <c r="E196" s="44" t="s">
        <v>108</v>
      </c>
      <c r="F196" s="44">
        <v>9994439900</v>
      </c>
      <c r="G196" s="44" t="s">
        <v>22</v>
      </c>
      <c r="H196" s="43">
        <v>5655</v>
      </c>
      <c r="I196" s="43"/>
      <c r="J196" s="44"/>
      <c r="K196" s="45">
        <f t="shared" si="7"/>
        <v>5655</v>
      </c>
    </row>
    <row r="197" spans="1:11" ht="16.5" thickBot="1">
      <c r="A197" s="47">
        <v>8</v>
      </c>
      <c r="B197" s="39" t="s">
        <v>90</v>
      </c>
      <c r="C197" s="120">
        <v>1</v>
      </c>
      <c r="D197" s="53">
        <v>11</v>
      </c>
      <c r="E197" s="53">
        <v>1</v>
      </c>
      <c r="F197" s="53" t="s">
        <v>110</v>
      </c>
      <c r="G197" s="53" t="s">
        <v>111</v>
      </c>
      <c r="H197" s="39">
        <f>H198</f>
        <v>1100</v>
      </c>
      <c r="I197" s="39"/>
      <c r="J197" s="39"/>
      <c r="K197" s="39">
        <f t="shared" si="7"/>
        <v>1100</v>
      </c>
    </row>
    <row r="198" spans="1:11" ht="16.5" thickBot="1">
      <c r="A198" s="40"/>
      <c r="B198" s="43" t="s">
        <v>161</v>
      </c>
      <c r="C198" s="39"/>
      <c r="D198" s="44">
        <v>11</v>
      </c>
      <c r="E198" s="44">
        <v>1</v>
      </c>
      <c r="F198" s="44">
        <v>9995129700</v>
      </c>
      <c r="G198" s="42">
        <v>511</v>
      </c>
      <c r="H198" s="43">
        <v>1100</v>
      </c>
      <c r="I198" s="43"/>
      <c r="J198" s="44"/>
      <c r="K198" s="45">
        <f aca="true" t="shared" si="8" ref="K198:K203">SUM(H198:J198)</f>
        <v>1100</v>
      </c>
    </row>
    <row r="199" spans="1:11" ht="16.5" thickBot="1">
      <c r="A199" s="47">
        <v>9</v>
      </c>
      <c r="B199" s="39" t="s">
        <v>162</v>
      </c>
      <c r="C199" s="39">
        <v>148</v>
      </c>
      <c r="D199" s="53" t="s">
        <v>163</v>
      </c>
      <c r="E199" s="53" t="s">
        <v>109</v>
      </c>
      <c r="F199" s="53" t="s">
        <v>110</v>
      </c>
      <c r="G199" s="53" t="s">
        <v>111</v>
      </c>
      <c r="H199" s="39">
        <f>H203+H202+H201+H200</f>
        <v>0</v>
      </c>
      <c r="I199" s="39">
        <f>I203+I202+I201+I200</f>
        <v>11016.914</v>
      </c>
      <c r="J199" s="39">
        <f>J203+J202+J201+J200</f>
        <v>0</v>
      </c>
      <c r="K199" s="39">
        <f t="shared" si="8"/>
        <v>11016.914</v>
      </c>
    </row>
    <row r="200" spans="1:11" ht="16.5" thickBot="1">
      <c r="A200" s="40"/>
      <c r="B200" s="43" t="s">
        <v>213</v>
      </c>
      <c r="C200" s="43"/>
      <c r="D200" s="44" t="s">
        <v>163</v>
      </c>
      <c r="E200" s="44" t="s">
        <v>115</v>
      </c>
      <c r="F200" s="44">
        <v>2230781520</v>
      </c>
      <c r="G200" s="44" t="s">
        <v>164</v>
      </c>
      <c r="H200" s="43"/>
      <c r="I200" s="43">
        <v>7891</v>
      </c>
      <c r="J200" s="44"/>
      <c r="K200" s="45">
        <f t="shared" si="8"/>
        <v>7891</v>
      </c>
    </row>
    <row r="201" spans="1:11" ht="16.5" thickBot="1">
      <c r="A201" s="40"/>
      <c r="B201" s="43" t="s">
        <v>165</v>
      </c>
      <c r="C201" s="43"/>
      <c r="D201" s="44" t="s">
        <v>163</v>
      </c>
      <c r="E201" s="44">
        <v>3</v>
      </c>
      <c r="F201" s="44" t="s">
        <v>232</v>
      </c>
      <c r="G201" s="44" t="s">
        <v>164</v>
      </c>
      <c r="H201" s="43"/>
      <c r="I201" s="43">
        <v>3016.134</v>
      </c>
      <c r="J201" s="44"/>
      <c r="K201" s="45">
        <f t="shared" si="8"/>
        <v>3016.134</v>
      </c>
    </row>
    <row r="202" spans="1:11" ht="16.5" thickBot="1">
      <c r="A202" s="40"/>
      <c r="B202" s="43" t="s">
        <v>229</v>
      </c>
      <c r="C202" s="43"/>
      <c r="D202" s="44">
        <v>10</v>
      </c>
      <c r="E202" s="44" t="s">
        <v>135</v>
      </c>
      <c r="F202" s="44">
        <v>2230752600</v>
      </c>
      <c r="G202" s="44" t="s">
        <v>164</v>
      </c>
      <c r="H202" s="43"/>
      <c r="I202" s="43">
        <v>109.78</v>
      </c>
      <c r="J202" s="44"/>
      <c r="K202" s="45">
        <f t="shared" si="8"/>
        <v>109.78</v>
      </c>
    </row>
    <row r="203" spans="1:11" ht="24.75" thickBot="1">
      <c r="A203" s="40"/>
      <c r="B203" s="43" t="s">
        <v>234</v>
      </c>
      <c r="C203" s="43"/>
      <c r="D203" s="44" t="s">
        <v>163</v>
      </c>
      <c r="E203" s="44" t="s">
        <v>114</v>
      </c>
      <c r="F203" s="44">
        <v>510351350</v>
      </c>
      <c r="G203" s="44">
        <v>300</v>
      </c>
      <c r="H203" s="43"/>
      <c r="I203" s="43"/>
      <c r="J203" s="44"/>
      <c r="K203" s="45">
        <f t="shared" si="8"/>
        <v>0</v>
      </c>
    </row>
    <row r="204" spans="1:11" ht="16.5" thickBot="1">
      <c r="A204" s="40">
        <v>10</v>
      </c>
      <c r="B204" s="84" t="s">
        <v>206</v>
      </c>
      <c r="C204" s="55"/>
      <c r="D204" s="85">
        <v>12</v>
      </c>
      <c r="E204" s="53" t="s">
        <v>109</v>
      </c>
      <c r="F204" s="53" t="s">
        <v>110</v>
      </c>
      <c r="G204" s="53" t="s">
        <v>111</v>
      </c>
      <c r="H204" s="83">
        <f>H205+H206</f>
        <v>3681</v>
      </c>
      <c r="I204" s="55"/>
      <c r="J204" s="55"/>
      <c r="K204" s="83">
        <f>SUM(K205:K206)</f>
        <v>3681</v>
      </c>
    </row>
    <row r="205" spans="1:11" ht="16.5" thickBot="1">
      <c r="A205" s="40"/>
      <c r="B205" s="43" t="s">
        <v>217</v>
      </c>
      <c r="C205" s="43"/>
      <c r="D205" s="44">
        <v>12</v>
      </c>
      <c r="E205" s="44" t="s">
        <v>120</v>
      </c>
      <c r="F205" s="44">
        <v>9994539900</v>
      </c>
      <c r="G205" s="44" t="s">
        <v>22</v>
      </c>
      <c r="H205" s="43">
        <v>1400</v>
      </c>
      <c r="I205" s="43"/>
      <c r="J205" s="44"/>
      <c r="K205" s="45">
        <f>SUM(H205:J205)</f>
        <v>1400</v>
      </c>
    </row>
    <row r="206" spans="1:11" ht="16.5" thickBot="1">
      <c r="A206" s="40"/>
      <c r="B206" s="43" t="s">
        <v>157</v>
      </c>
      <c r="C206" s="43"/>
      <c r="D206" s="44">
        <v>12</v>
      </c>
      <c r="E206" s="44" t="s">
        <v>134</v>
      </c>
      <c r="F206" s="44">
        <v>9980051200</v>
      </c>
      <c r="G206" s="44" t="s">
        <v>22</v>
      </c>
      <c r="H206" s="43">
        <v>2281</v>
      </c>
      <c r="I206" s="43"/>
      <c r="J206" s="44"/>
      <c r="K206" s="45">
        <f>SUM(H206:J206)</f>
        <v>2281</v>
      </c>
    </row>
    <row r="207" spans="1:11" ht="16.5" thickBot="1">
      <c r="A207" s="40">
        <v>11</v>
      </c>
      <c r="B207" s="55" t="s">
        <v>166</v>
      </c>
      <c r="C207" s="55" t="s">
        <v>22</v>
      </c>
      <c r="D207" s="7">
        <v>14</v>
      </c>
      <c r="E207" s="7" t="s">
        <v>120</v>
      </c>
      <c r="F207" s="7">
        <v>2610160030</v>
      </c>
      <c r="G207" s="7" t="s">
        <v>22</v>
      </c>
      <c r="H207" s="55"/>
      <c r="I207" s="83">
        <v>49163</v>
      </c>
      <c r="J207" s="7"/>
      <c r="K207" s="86">
        <f>SUM(H207:J207)</f>
        <v>49163</v>
      </c>
    </row>
    <row r="208" spans="1:11" ht="16.5" thickBot="1">
      <c r="A208" s="40"/>
      <c r="B208" s="55" t="s">
        <v>230</v>
      </c>
      <c r="C208" s="55"/>
      <c r="D208" s="7" t="s">
        <v>120</v>
      </c>
      <c r="E208" s="7" t="s">
        <v>272</v>
      </c>
      <c r="F208" s="7">
        <v>9980051200</v>
      </c>
      <c r="G208" s="7" t="s">
        <v>22</v>
      </c>
      <c r="H208" s="55"/>
      <c r="I208" s="83">
        <v>1</v>
      </c>
      <c r="J208" s="7"/>
      <c r="K208" s="86">
        <f>SUM(H208:J208)</f>
        <v>1</v>
      </c>
    </row>
    <row r="209" spans="1:11" ht="16.5" thickBot="1">
      <c r="A209" s="40"/>
      <c r="B209" s="55" t="s">
        <v>259</v>
      </c>
      <c r="C209" s="55"/>
      <c r="D209" s="7">
        <v>13</v>
      </c>
      <c r="E209" s="7" t="s">
        <v>120</v>
      </c>
      <c r="F209" s="7">
        <v>9990650000</v>
      </c>
      <c r="G209" s="7" t="s">
        <v>239</v>
      </c>
      <c r="H209" s="55">
        <v>2036</v>
      </c>
      <c r="I209" s="83"/>
      <c r="J209" s="7"/>
      <c r="K209" s="86">
        <f>SUM(H209:J209)</f>
        <v>2036</v>
      </c>
    </row>
    <row r="210" spans="1:11" ht="16.5" thickBot="1">
      <c r="A210" s="33"/>
      <c r="B210" s="56" t="s">
        <v>167</v>
      </c>
      <c r="C210" s="56"/>
      <c r="D210" s="57"/>
      <c r="E210" s="57"/>
      <c r="F210" s="57"/>
      <c r="G210" s="57"/>
      <c r="H210" s="58">
        <f>SUM(H159+H173+H174+H175+H178+H183+H193+H197+H199+H204+H207+H209)</f>
        <v>168171.2</v>
      </c>
      <c r="I210" s="58">
        <f>SUM(I159+I173+I174+I176+I178+I183+I193+I197+I199+I204+I207+I208)</f>
        <v>355863.614</v>
      </c>
      <c r="J210" s="58">
        <f>SUM(J159+J173+J174+J176+J178+J183+J193+J197+J199+J204+J207+J206)</f>
        <v>2374</v>
      </c>
      <c r="K210" s="58">
        <f>SUM(K159+K173+K174+K175+K178+K183+K193+K197+K199+K204+K207+K208+K209)</f>
        <v>526408.814</v>
      </c>
    </row>
    <row r="211" spans="1:11" ht="15.75">
      <c r="A211" s="63"/>
      <c r="B211" s="64"/>
      <c r="C211" s="64"/>
      <c r="D211" s="65"/>
      <c r="E211" s="65"/>
      <c r="F211" s="65"/>
      <c r="G211" s="65"/>
      <c r="H211" s="66"/>
      <c r="I211" s="66"/>
      <c r="J211" s="66"/>
      <c r="K211" s="66"/>
    </row>
    <row r="212" spans="1:11" ht="15.75">
      <c r="A212" s="63"/>
      <c r="B212" s="64"/>
      <c r="C212" s="64"/>
      <c r="D212" s="65"/>
      <c r="E212" s="65"/>
      <c r="F212" s="65"/>
      <c r="G212" s="65"/>
      <c r="H212" s="66"/>
      <c r="I212" s="66"/>
      <c r="J212" s="66"/>
      <c r="K212" s="66"/>
    </row>
    <row r="213" spans="1:11" ht="15.75">
      <c r="A213" s="203" t="s">
        <v>226</v>
      </c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</row>
    <row r="215" spans="2:12" ht="14.25">
      <c r="B215" s="219" t="s">
        <v>241</v>
      </c>
      <c r="C215" s="219"/>
      <c r="D215" s="219"/>
      <c r="E215" s="219"/>
      <c r="F215" s="219"/>
      <c r="G215" s="219"/>
      <c r="H215" s="65"/>
      <c r="I215" s="66"/>
      <c r="J215" s="66"/>
      <c r="K215" s="66"/>
      <c r="L215" s="66"/>
    </row>
    <row r="216" spans="2:12" ht="15.75">
      <c r="B216" s="217" t="s">
        <v>267</v>
      </c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</row>
  </sheetData>
  <sheetProtection/>
  <mergeCells count="80">
    <mergeCell ref="B143:G143"/>
    <mergeCell ref="B144:L144"/>
    <mergeCell ref="B215:G215"/>
    <mergeCell ref="B216:L216"/>
    <mergeCell ref="A1:K1"/>
    <mergeCell ref="A2:K2"/>
    <mergeCell ref="I10:I11"/>
    <mergeCell ref="J10:J11"/>
    <mergeCell ref="A3:K3"/>
    <mergeCell ref="A4:K4"/>
    <mergeCell ref="A5:K5"/>
    <mergeCell ref="A6:K6"/>
    <mergeCell ref="K10:K11"/>
    <mergeCell ref="N1:V1"/>
    <mergeCell ref="N2:V2"/>
    <mergeCell ref="N3:V3"/>
    <mergeCell ref="N4:V4"/>
    <mergeCell ref="N5:V5"/>
    <mergeCell ref="N6:V6"/>
    <mergeCell ref="N7:V7"/>
    <mergeCell ref="P9:P11"/>
    <mergeCell ref="A74:K74"/>
    <mergeCell ref="A7:K7"/>
    <mergeCell ref="A9:A11"/>
    <mergeCell ref="B9:B11"/>
    <mergeCell ref="E9:E11"/>
    <mergeCell ref="F9:F11"/>
    <mergeCell ref="A70:K70"/>
    <mergeCell ref="A71:K71"/>
    <mergeCell ref="A73:F73"/>
    <mergeCell ref="T9:T11"/>
    <mergeCell ref="N9:N11"/>
    <mergeCell ref="O9:O11"/>
    <mergeCell ref="R9:R11"/>
    <mergeCell ref="S9:S11"/>
    <mergeCell ref="A85:A87"/>
    <mergeCell ref="E85:E87"/>
    <mergeCell ref="H85:K85"/>
    <mergeCell ref="N74:V74"/>
    <mergeCell ref="U9:U11"/>
    <mergeCell ref="V9:V11"/>
    <mergeCell ref="G9:G11"/>
    <mergeCell ref="H9:K9"/>
    <mergeCell ref="H10:H11"/>
    <mergeCell ref="C9:C11"/>
    <mergeCell ref="B85:B87"/>
    <mergeCell ref="C85:C87"/>
    <mergeCell ref="F85:F87"/>
    <mergeCell ref="G85:G87"/>
    <mergeCell ref="I86:I87"/>
    <mergeCell ref="J86:J87"/>
    <mergeCell ref="A149:K149"/>
    <mergeCell ref="A150:K150"/>
    <mergeCell ref="A151:K151"/>
    <mergeCell ref="A77:K77"/>
    <mergeCell ref="A78:K78"/>
    <mergeCell ref="A79:K79"/>
    <mergeCell ref="A80:K80"/>
    <mergeCell ref="A81:K81"/>
    <mergeCell ref="A82:K82"/>
    <mergeCell ref="A83:K83"/>
    <mergeCell ref="I156:I157"/>
    <mergeCell ref="J156:J157"/>
    <mergeCell ref="K156:K157"/>
    <mergeCell ref="H86:H87"/>
    <mergeCell ref="A141:K141"/>
    <mergeCell ref="A147:K147"/>
    <mergeCell ref="K86:K87"/>
    <mergeCell ref="F155:F157"/>
    <mergeCell ref="G155:G157"/>
    <mergeCell ref="A148:K148"/>
    <mergeCell ref="A213:K213"/>
    <mergeCell ref="A155:A157"/>
    <mergeCell ref="B155:B157"/>
    <mergeCell ref="C155:C157"/>
    <mergeCell ref="E155:E157"/>
    <mergeCell ref="A152:K152"/>
    <mergeCell ref="A153:K153"/>
    <mergeCell ref="H155:K155"/>
    <mergeCell ref="H156:H157"/>
  </mergeCells>
  <printOptions/>
  <pageMargins left="0.244" right="0.19" top="0.002395833333333333" bottom="0.46" header="0.5" footer="0.5"/>
  <pageSetup fitToHeight="1" fitToWidth="1" horizontalDpi="600" verticalDpi="600" orientation="portrait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SheetLayoutView="100" zoomScalePageLayoutView="0" workbookViewId="0" topLeftCell="A4">
      <selection activeCell="M6" sqref="M6:Q6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19.375" style="0" customWidth="1"/>
    <col min="4" max="4" width="19.125" style="0" customWidth="1"/>
    <col min="5" max="5" width="22.00390625" style="0" customWidth="1"/>
    <col min="6" max="6" width="3.875" style="0" customWidth="1"/>
    <col min="7" max="7" width="6.25390625" style="0" customWidth="1"/>
    <col min="8" max="8" width="24.125" style="0" customWidth="1"/>
    <col min="9" max="9" width="19.125" style="0" customWidth="1"/>
    <col min="10" max="10" width="17.75390625" style="0" customWidth="1"/>
    <col min="11" max="11" width="19.125" style="0" customWidth="1"/>
    <col min="12" max="12" width="3.375" style="0" customWidth="1"/>
    <col min="13" max="13" width="7.25390625" style="0" customWidth="1"/>
    <col min="14" max="14" width="24.125" style="0" customWidth="1"/>
    <col min="15" max="15" width="15.875" style="0" customWidth="1"/>
    <col min="16" max="16" width="17.375" style="0" customWidth="1"/>
    <col min="17" max="17" width="23.625" style="0" customWidth="1"/>
    <col min="18" max="18" width="24.875" style="0" customWidth="1"/>
  </cols>
  <sheetData>
    <row r="1" spans="2:18" ht="12.75">
      <c r="B1" s="177" t="s">
        <v>202</v>
      </c>
      <c r="C1" s="177"/>
      <c r="D1" s="177"/>
      <c r="E1" s="177"/>
      <c r="H1" s="177" t="s">
        <v>203</v>
      </c>
      <c r="I1" s="177"/>
      <c r="J1" s="177"/>
      <c r="K1" s="177"/>
      <c r="N1" s="177" t="s">
        <v>264</v>
      </c>
      <c r="O1" s="177"/>
      <c r="P1" s="177"/>
      <c r="Q1" s="177"/>
      <c r="R1" s="11"/>
    </row>
    <row r="2" spans="2:18" ht="12.75">
      <c r="B2" s="177" t="s">
        <v>49</v>
      </c>
      <c r="C2" s="177"/>
      <c r="D2" s="177"/>
      <c r="E2" s="177"/>
      <c r="H2" s="177" t="s">
        <v>49</v>
      </c>
      <c r="I2" s="177"/>
      <c r="J2" s="177"/>
      <c r="K2" s="177"/>
      <c r="N2" s="177" t="s">
        <v>49</v>
      </c>
      <c r="O2" s="177"/>
      <c r="P2" s="177"/>
      <c r="Q2" s="177"/>
      <c r="R2" s="11"/>
    </row>
    <row r="3" spans="2:18" ht="12.75">
      <c r="B3" s="177" t="s">
        <v>301</v>
      </c>
      <c r="C3" s="177"/>
      <c r="D3" s="177"/>
      <c r="E3" s="177"/>
      <c r="F3" s="19"/>
      <c r="G3" s="19"/>
      <c r="H3" s="177" t="s">
        <v>301</v>
      </c>
      <c r="I3" s="177"/>
      <c r="J3" s="177"/>
      <c r="K3" s="177"/>
      <c r="L3" s="19"/>
      <c r="M3" s="19"/>
      <c r="N3" s="177" t="s">
        <v>302</v>
      </c>
      <c r="O3" s="177"/>
      <c r="P3" s="177"/>
      <c r="Q3" s="177"/>
      <c r="R3" s="131"/>
    </row>
    <row r="4" spans="1:18" ht="18">
      <c r="A4" s="223" t="s">
        <v>50</v>
      </c>
      <c r="B4" s="223"/>
      <c r="C4" s="223"/>
      <c r="D4" s="223"/>
      <c r="E4" s="223"/>
      <c r="F4" s="161"/>
      <c r="G4" s="223" t="s">
        <v>50</v>
      </c>
      <c r="H4" s="223"/>
      <c r="I4" s="223"/>
      <c r="J4" s="223"/>
      <c r="K4" s="223"/>
      <c r="L4" s="19"/>
      <c r="M4" s="223" t="s">
        <v>50</v>
      </c>
      <c r="N4" s="223"/>
      <c r="O4" s="223"/>
      <c r="P4" s="223"/>
      <c r="Q4" s="223"/>
      <c r="R4" s="164"/>
    </row>
    <row r="5" spans="1:18" ht="15">
      <c r="A5" s="198" t="s">
        <v>51</v>
      </c>
      <c r="B5" s="198"/>
      <c r="C5" s="198"/>
      <c r="D5" s="198"/>
      <c r="E5" s="198"/>
      <c r="F5" s="101"/>
      <c r="G5" s="198" t="s">
        <v>51</v>
      </c>
      <c r="H5" s="198"/>
      <c r="I5" s="198"/>
      <c r="J5" s="198"/>
      <c r="K5" s="198"/>
      <c r="L5" s="19"/>
      <c r="M5" s="198" t="s">
        <v>51</v>
      </c>
      <c r="N5" s="198"/>
      <c r="O5" s="198"/>
      <c r="P5" s="198"/>
      <c r="Q5" s="198"/>
      <c r="R5" s="110"/>
    </row>
    <row r="6" spans="1:18" ht="15">
      <c r="A6" s="198" t="s">
        <v>260</v>
      </c>
      <c r="B6" s="198"/>
      <c r="C6" s="198"/>
      <c r="D6" s="198"/>
      <c r="E6" s="198"/>
      <c r="F6" s="101"/>
      <c r="G6" s="198" t="s">
        <v>263</v>
      </c>
      <c r="H6" s="198"/>
      <c r="I6" s="198"/>
      <c r="J6" s="198"/>
      <c r="K6" s="198"/>
      <c r="L6" s="19"/>
      <c r="M6" s="198" t="s">
        <v>276</v>
      </c>
      <c r="N6" s="198"/>
      <c r="O6" s="198"/>
      <c r="P6" s="198"/>
      <c r="Q6" s="198"/>
      <c r="R6" s="110"/>
    </row>
    <row r="7" spans="1:18" ht="18">
      <c r="A7" s="223" t="s">
        <v>52</v>
      </c>
      <c r="B7" s="223"/>
      <c r="C7" s="223"/>
      <c r="D7" s="223"/>
      <c r="E7" s="223"/>
      <c r="F7" s="161"/>
      <c r="G7" s="223" t="s">
        <v>52</v>
      </c>
      <c r="H7" s="223"/>
      <c r="I7" s="223"/>
      <c r="J7" s="223"/>
      <c r="K7" s="223"/>
      <c r="L7" s="19"/>
      <c r="M7" s="223" t="s">
        <v>52</v>
      </c>
      <c r="N7" s="223"/>
      <c r="O7" s="223"/>
      <c r="P7" s="223"/>
      <c r="Q7" s="223"/>
      <c r="R7" s="164"/>
    </row>
    <row r="8" spans="1:18" ht="13.5" thickBot="1">
      <c r="A8" s="19"/>
      <c r="B8" s="19"/>
      <c r="D8" s="20"/>
      <c r="F8" s="19"/>
      <c r="G8" s="19"/>
      <c r="H8" s="19"/>
      <c r="I8" s="19"/>
      <c r="J8" s="131"/>
      <c r="K8" s="19"/>
      <c r="L8" s="19"/>
      <c r="M8" s="19"/>
      <c r="N8" s="19"/>
      <c r="O8" s="19"/>
      <c r="P8" s="131"/>
      <c r="Q8" s="19"/>
      <c r="R8" s="19"/>
    </row>
    <row r="9" spans="1:18" ht="25.5" customHeight="1">
      <c r="A9" s="221" t="s">
        <v>53</v>
      </c>
      <c r="B9" s="221" t="s">
        <v>54</v>
      </c>
      <c r="C9" s="21" t="s">
        <v>55</v>
      </c>
      <c r="D9" s="21" t="s">
        <v>56</v>
      </c>
      <c r="E9" s="124" t="s">
        <v>57</v>
      </c>
      <c r="F9" s="19"/>
      <c r="G9" s="221" t="s">
        <v>53</v>
      </c>
      <c r="H9" s="221" t="s">
        <v>54</v>
      </c>
      <c r="I9" s="21" t="s">
        <v>55</v>
      </c>
      <c r="J9" s="21" t="s">
        <v>56</v>
      </c>
      <c r="K9" s="124" t="s">
        <v>57</v>
      </c>
      <c r="L9" s="19"/>
      <c r="M9" s="221" t="s">
        <v>53</v>
      </c>
      <c r="N9" s="221" t="s">
        <v>54</v>
      </c>
      <c r="O9" s="21" t="s">
        <v>55</v>
      </c>
      <c r="P9" s="21" t="s">
        <v>56</v>
      </c>
      <c r="Q9" s="124" t="s">
        <v>57</v>
      </c>
      <c r="R9" s="132"/>
    </row>
    <row r="10" spans="1:18" ht="12.75">
      <c r="A10" s="222"/>
      <c r="B10" s="222"/>
      <c r="C10" s="22" t="s">
        <v>58</v>
      </c>
      <c r="D10" s="22" t="s">
        <v>59</v>
      </c>
      <c r="E10" s="125" t="s">
        <v>60</v>
      </c>
      <c r="F10" s="19"/>
      <c r="G10" s="222"/>
      <c r="H10" s="222"/>
      <c r="I10" s="22" t="s">
        <v>58</v>
      </c>
      <c r="J10" s="22" t="s">
        <v>59</v>
      </c>
      <c r="K10" s="125" t="s">
        <v>60</v>
      </c>
      <c r="L10" s="19"/>
      <c r="M10" s="222"/>
      <c r="N10" s="222"/>
      <c r="O10" s="22" t="s">
        <v>58</v>
      </c>
      <c r="P10" s="22" t="s">
        <v>59</v>
      </c>
      <c r="Q10" s="125" t="s">
        <v>60</v>
      </c>
      <c r="R10" s="132"/>
    </row>
    <row r="11" spans="1:18" ht="12.75">
      <c r="A11" s="222"/>
      <c r="B11" s="222"/>
      <c r="C11" s="22" t="s">
        <v>261</v>
      </c>
      <c r="D11" s="22" t="s">
        <v>261</v>
      </c>
      <c r="E11" s="126" t="s">
        <v>261</v>
      </c>
      <c r="F11" s="19"/>
      <c r="G11" s="222"/>
      <c r="H11" s="222"/>
      <c r="I11" s="22" t="s">
        <v>262</v>
      </c>
      <c r="J11" s="22" t="s">
        <v>262</v>
      </c>
      <c r="K11" s="126" t="s">
        <v>262</v>
      </c>
      <c r="L11" s="19"/>
      <c r="M11" s="222"/>
      <c r="N11" s="222"/>
      <c r="O11" s="22" t="s">
        <v>277</v>
      </c>
      <c r="P11" s="22" t="s">
        <v>277</v>
      </c>
      <c r="Q11" s="126" t="s">
        <v>277</v>
      </c>
      <c r="R11" s="132"/>
    </row>
    <row r="12" spans="1:18" ht="13.5" thickBot="1">
      <c r="A12" s="222"/>
      <c r="B12" s="222"/>
      <c r="C12" s="23" t="s">
        <v>29</v>
      </c>
      <c r="D12" s="23" t="s">
        <v>29</v>
      </c>
      <c r="E12" s="127" t="s">
        <v>29</v>
      </c>
      <c r="F12" s="19"/>
      <c r="G12" s="222"/>
      <c r="H12" s="222"/>
      <c r="I12" s="23" t="s">
        <v>29</v>
      </c>
      <c r="J12" s="23" t="s">
        <v>29</v>
      </c>
      <c r="K12" s="127" t="s">
        <v>29</v>
      </c>
      <c r="L12" s="19"/>
      <c r="M12" s="222"/>
      <c r="N12" s="222"/>
      <c r="O12" s="23" t="s">
        <v>29</v>
      </c>
      <c r="P12" s="23" t="s">
        <v>29</v>
      </c>
      <c r="Q12" s="127" t="s">
        <v>29</v>
      </c>
      <c r="R12" s="133"/>
    </row>
    <row r="13" spans="1:18" ht="13.5" thickBot="1">
      <c r="A13" s="24">
        <v>1</v>
      </c>
      <c r="B13" s="25" t="s">
        <v>61</v>
      </c>
      <c r="C13" s="26">
        <v>4661.4</v>
      </c>
      <c r="D13" s="26">
        <v>90</v>
      </c>
      <c r="E13" s="128">
        <f aca="true" t="shared" si="0" ref="E13:E31">SUM(C13+D13)</f>
        <v>4751.4</v>
      </c>
      <c r="F13" s="19"/>
      <c r="G13" s="24">
        <v>1</v>
      </c>
      <c r="H13" s="25" t="s">
        <v>61</v>
      </c>
      <c r="I13" s="26">
        <v>3466.2</v>
      </c>
      <c r="J13" s="26">
        <v>90</v>
      </c>
      <c r="K13" s="128">
        <f aca="true" t="shared" si="1" ref="K13:K31">SUM(I13+J13)</f>
        <v>3556.2</v>
      </c>
      <c r="L13" s="19"/>
      <c r="M13" s="24">
        <v>1</v>
      </c>
      <c r="N13" s="25" t="s">
        <v>61</v>
      </c>
      <c r="O13" s="26">
        <v>3466.2</v>
      </c>
      <c r="P13" s="26">
        <v>90</v>
      </c>
      <c r="Q13" s="128">
        <f aca="true" t="shared" si="2" ref="Q13:Q31">SUM(O13+P13)</f>
        <v>3556.2</v>
      </c>
      <c r="R13" s="134"/>
    </row>
    <row r="14" spans="1:18" ht="13.5" thickBot="1">
      <c r="A14" s="24">
        <v>2</v>
      </c>
      <c r="B14" s="25" t="s">
        <v>62</v>
      </c>
      <c r="C14" s="26">
        <v>3870.3</v>
      </c>
      <c r="D14" s="26">
        <v>90</v>
      </c>
      <c r="E14" s="128">
        <f t="shared" si="0"/>
        <v>3960.3</v>
      </c>
      <c r="F14" s="19"/>
      <c r="G14" s="24">
        <v>2</v>
      </c>
      <c r="H14" s="25" t="s">
        <v>62</v>
      </c>
      <c r="I14" s="26">
        <v>2867.2</v>
      </c>
      <c r="J14" s="26">
        <v>90</v>
      </c>
      <c r="K14" s="128">
        <f t="shared" si="1"/>
        <v>2957.2</v>
      </c>
      <c r="L14" s="19"/>
      <c r="M14" s="24">
        <v>2</v>
      </c>
      <c r="N14" s="25" t="s">
        <v>62</v>
      </c>
      <c r="O14" s="26">
        <v>2867.2</v>
      </c>
      <c r="P14" s="26">
        <v>90</v>
      </c>
      <c r="Q14" s="128">
        <f t="shared" si="2"/>
        <v>2957.2</v>
      </c>
      <c r="R14" s="134"/>
    </row>
    <row r="15" spans="1:18" ht="13.5" thickBot="1">
      <c r="A15" s="24">
        <v>3</v>
      </c>
      <c r="B15" s="25" t="s">
        <v>63</v>
      </c>
      <c r="C15" s="26">
        <v>2881.4</v>
      </c>
      <c r="D15" s="26">
        <v>91</v>
      </c>
      <c r="E15" s="128">
        <f t="shared" si="0"/>
        <v>2972.4</v>
      </c>
      <c r="F15" s="19"/>
      <c r="G15" s="24">
        <v>3</v>
      </c>
      <c r="H15" s="25" t="s">
        <v>63</v>
      </c>
      <c r="I15" s="26">
        <v>2144.9</v>
      </c>
      <c r="J15" s="26">
        <v>91</v>
      </c>
      <c r="K15" s="128">
        <f t="shared" si="1"/>
        <v>2235.9</v>
      </c>
      <c r="L15" s="19"/>
      <c r="M15" s="24">
        <v>3</v>
      </c>
      <c r="N15" s="25" t="s">
        <v>63</v>
      </c>
      <c r="O15" s="26">
        <v>2144.9</v>
      </c>
      <c r="P15" s="26">
        <v>91</v>
      </c>
      <c r="Q15" s="128">
        <f t="shared" si="2"/>
        <v>2235.9</v>
      </c>
      <c r="R15" s="134"/>
    </row>
    <row r="16" spans="1:18" ht="13.5" thickBot="1">
      <c r="A16" s="24">
        <v>4</v>
      </c>
      <c r="B16" s="25" t="s">
        <v>64</v>
      </c>
      <c r="C16" s="26">
        <v>4397.9</v>
      </c>
      <c r="D16" s="26">
        <v>93</v>
      </c>
      <c r="E16" s="128">
        <f t="shared" si="0"/>
        <v>4490.9</v>
      </c>
      <c r="F16" s="19"/>
      <c r="G16" s="24">
        <v>4</v>
      </c>
      <c r="H16" s="25" t="s">
        <v>64</v>
      </c>
      <c r="I16" s="26">
        <v>3283.6</v>
      </c>
      <c r="J16" s="26">
        <v>93</v>
      </c>
      <c r="K16" s="128">
        <f t="shared" si="1"/>
        <v>3376.6</v>
      </c>
      <c r="L16" s="19"/>
      <c r="M16" s="24">
        <v>4</v>
      </c>
      <c r="N16" s="25" t="s">
        <v>64</v>
      </c>
      <c r="O16" s="26">
        <v>3283.6</v>
      </c>
      <c r="P16" s="26">
        <v>93</v>
      </c>
      <c r="Q16" s="128">
        <f t="shared" si="2"/>
        <v>3376.6</v>
      </c>
      <c r="R16" s="134"/>
    </row>
    <row r="17" spans="1:18" ht="13.5" thickBot="1">
      <c r="A17" s="24">
        <v>5</v>
      </c>
      <c r="B17" s="25" t="s">
        <v>65</v>
      </c>
      <c r="C17" s="26">
        <v>3162.9</v>
      </c>
      <c r="D17" s="26">
        <v>93</v>
      </c>
      <c r="E17" s="128">
        <f t="shared" si="0"/>
        <v>3255.9</v>
      </c>
      <c r="F17" s="19"/>
      <c r="G17" s="24">
        <v>5</v>
      </c>
      <c r="H17" s="25" t="s">
        <v>65</v>
      </c>
      <c r="I17" s="26">
        <v>2330.9</v>
      </c>
      <c r="J17" s="26">
        <v>93</v>
      </c>
      <c r="K17" s="128">
        <f t="shared" si="1"/>
        <v>2423.9</v>
      </c>
      <c r="L17" s="19"/>
      <c r="M17" s="24">
        <v>5</v>
      </c>
      <c r="N17" s="25" t="s">
        <v>65</v>
      </c>
      <c r="O17" s="26">
        <v>2330.9</v>
      </c>
      <c r="P17" s="26">
        <v>93</v>
      </c>
      <c r="Q17" s="128">
        <f t="shared" si="2"/>
        <v>2423.9</v>
      </c>
      <c r="R17" s="134"/>
    </row>
    <row r="18" spans="1:18" ht="13.5" thickBot="1">
      <c r="A18" s="24">
        <v>6</v>
      </c>
      <c r="B18" s="25" t="s">
        <v>66</v>
      </c>
      <c r="C18" s="26">
        <v>6170.5</v>
      </c>
      <c r="D18" s="115">
        <v>100</v>
      </c>
      <c r="E18" s="128">
        <f t="shared" si="0"/>
        <v>6270.5</v>
      </c>
      <c r="F18" s="19"/>
      <c r="G18" s="24">
        <v>6</v>
      </c>
      <c r="H18" s="25" t="s">
        <v>66</v>
      </c>
      <c r="I18" s="26">
        <v>4615.8</v>
      </c>
      <c r="J18" s="115">
        <v>100</v>
      </c>
      <c r="K18" s="128">
        <f t="shared" si="1"/>
        <v>4715.8</v>
      </c>
      <c r="L18" s="19"/>
      <c r="M18" s="24">
        <v>6</v>
      </c>
      <c r="N18" s="25" t="s">
        <v>66</v>
      </c>
      <c r="O18" s="26">
        <v>4615.8</v>
      </c>
      <c r="P18" s="115">
        <v>100</v>
      </c>
      <c r="Q18" s="128">
        <f t="shared" si="2"/>
        <v>4715.8</v>
      </c>
      <c r="R18" s="134"/>
    </row>
    <row r="19" spans="1:18" ht="13.5" thickBot="1">
      <c r="A19" s="24">
        <v>7</v>
      </c>
      <c r="B19" s="25" t="s">
        <v>67</v>
      </c>
      <c r="C19" s="26">
        <v>2654</v>
      </c>
      <c r="D19" s="26">
        <v>93</v>
      </c>
      <c r="E19" s="128">
        <f t="shared" si="0"/>
        <v>2747</v>
      </c>
      <c r="F19" s="19"/>
      <c r="G19" s="24">
        <v>7</v>
      </c>
      <c r="H19" s="25" t="s">
        <v>67</v>
      </c>
      <c r="I19" s="26">
        <v>1994.6</v>
      </c>
      <c r="J19" s="26">
        <v>93</v>
      </c>
      <c r="K19" s="128">
        <f t="shared" si="1"/>
        <v>2087.6</v>
      </c>
      <c r="L19" s="19"/>
      <c r="M19" s="24">
        <v>7</v>
      </c>
      <c r="N19" s="25" t="s">
        <v>67</v>
      </c>
      <c r="O19" s="26">
        <v>1994.6</v>
      </c>
      <c r="P19" s="26">
        <v>93</v>
      </c>
      <c r="Q19" s="128">
        <f t="shared" si="2"/>
        <v>2087.6</v>
      </c>
      <c r="R19" s="134"/>
    </row>
    <row r="20" spans="1:18" ht="13.5" thickBot="1">
      <c r="A20" s="24">
        <v>8</v>
      </c>
      <c r="B20" s="25" t="s">
        <v>68</v>
      </c>
      <c r="C20" s="26">
        <v>2649.5</v>
      </c>
      <c r="D20" s="26">
        <v>92</v>
      </c>
      <c r="E20" s="128">
        <f t="shared" si="0"/>
        <v>2741.5</v>
      </c>
      <c r="F20" s="19"/>
      <c r="G20" s="24">
        <v>8</v>
      </c>
      <c r="H20" s="25" t="s">
        <v>68</v>
      </c>
      <c r="I20" s="26">
        <v>1986.1</v>
      </c>
      <c r="J20" s="26">
        <v>92</v>
      </c>
      <c r="K20" s="128">
        <f t="shared" si="1"/>
        <v>2078.1</v>
      </c>
      <c r="L20" s="19"/>
      <c r="M20" s="24">
        <v>8</v>
      </c>
      <c r="N20" s="25" t="s">
        <v>68</v>
      </c>
      <c r="O20" s="26">
        <v>1986.1</v>
      </c>
      <c r="P20" s="26">
        <v>92</v>
      </c>
      <c r="Q20" s="128">
        <f t="shared" si="2"/>
        <v>2078.1</v>
      </c>
      <c r="R20" s="134"/>
    </row>
    <row r="21" spans="1:18" ht="13.5" thickBot="1">
      <c r="A21" s="24">
        <v>9</v>
      </c>
      <c r="B21" s="25" t="s">
        <v>69</v>
      </c>
      <c r="C21" s="26">
        <v>6267.5</v>
      </c>
      <c r="D21" s="26">
        <v>230</v>
      </c>
      <c r="E21" s="128">
        <f t="shared" si="0"/>
        <v>6497.5</v>
      </c>
      <c r="F21" s="19"/>
      <c r="G21" s="24">
        <v>9</v>
      </c>
      <c r="H21" s="25" t="s">
        <v>69</v>
      </c>
      <c r="I21" s="26">
        <v>4438.3</v>
      </c>
      <c r="J21" s="26">
        <v>230</v>
      </c>
      <c r="K21" s="128">
        <f t="shared" si="1"/>
        <v>4668.3</v>
      </c>
      <c r="L21" s="19"/>
      <c r="M21" s="24">
        <v>9</v>
      </c>
      <c r="N21" s="25" t="s">
        <v>69</v>
      </c>
      <c r="O21" s="26">
        <v>4438.3</v>
      </c>
      <c r="P21" s="26">
        <v>230</v>
      </c>
      <c r="Q21" s="128">
        <f t="shared" si="2"/>
        <v>4668.3</v>
      </c>
      <c r="R21" s="134"/>
    </row>
    <row r="22" spans="1:18" ht="13.5" thickBot="1">
      <c r="A22" s="24">
        <v>10</v>
      </c>
      <c r="B22" s="25" t="s">
        <v>70</v>
      </c>
      <c r="C22" s="26">
        <v>3131.3</v>
      </c>
      <c r="D22" s="26">
        <v>87</v>
      </c>
      <c r="E22" s="128">
        <f t="shared" si="0"/>
        <v>3218.3</v>
      </c>
      <c r="F22" s="19"/>
      <c r="G22" s="24">
        <v>10</v>
      </c>
      <c r="H22" s="25" t="s">
        <v>70</v>
      </c>
      <c r="I22" s="26">
        <v>2307.5</v>
      </c>
      <c r="J22" s="26">
        <v>87</v>
      </c>
      <c r="K22" s="128">
        <f t="shared" si="1"/>
        <v>2394.5</v>
      </c>
      <c r="L22" s="19"/>
      <c r="M22" s="24">
        <v>10</v>
      </c>
      <c r="N22" s="25" t="s">
        <v>70</v>
      </c>
      <c r="O22" s="26">
        <v>2307.5</v>
      </c>
      <c r="P22" s="26">
        <v>87</v>
      </c>
      <c r="Q22" s="128">
        <f t="shared" si="2"/>
        <v>2394.5</v>
      </c>
      <c r="R22" s="134"/>
    </row>
    <row r="23" spans="1:18" ht="13.5" thickBot="1">
      <c r="A23" s="24">
        <v>11</v>
      </c>
      <c r="B23" s="25" t="s">
        <v>71</v>
      </c>
      <c r="C23" s="26">
        <v>3305</v>
      </c>
      <c r="D23" s="26">
        <v>85</v>
      </c>
      <c r="E23" s="128">
        <f t="shared" si="0"/>
        <v>3390</v>
      </c>
      <c r="F23" s="19"/>
      <c r="G23" s="24">
        <v>11</v>
      </c>
      <c r="H23" s="25" t="s">
        <v>71</v>
      </c>
      <c r="I23" s="26">
        <v>2455.1</v>
      </c>
      <c r="J23" s="26">
        <v>85</v>
      </c>
      <c r="K23" s="128">
        <f t="shared" si="1"/>
        <v>2540.1</v>
      </c>
      <c r="L23" s="19"/>
      <c r="M23" s="24">
        <v>11</v>
      </c>
      <c r="N23" s="25" t="s">
        <v>71</v>
      </c>
      <c r="O23" s="26">
        <v>2455.1</v>
      </c>
      <c r="P23" s="26">
        <v>85</v>
      </c>
      <c r="Q23" s="128">
        <f t="shared" si="2"/>
        <v>2540.1</v>
      </c>
      <c r="R23" s="134"/>
    </row>
    <row r="24" spans="1:18" ht="13.5" thickBot="1">
      <c r="A24" s="24">
        <v>12</v>
      </c>
      <c r="B24" s="25" t="s">
        <v>72</v>
      </c>
      <c r="C24" s="26">
        <v>1965.1</v>
      </c>
      <c r="D24" s="26">
        <v>88</v>
      </c>
      <c r="E24" s="128">
        <f t="shared" si="0"/>
        <v>2053.1</v>
      </c>
      <c r="F24" s="19"/>
      <c r="G24" s="24">
        <v>12</v>
      </c>
      <c r="H24" s="25" t="s">
        <v>72</v>
      </c>
      <c r="I24" s="26">
        <v>1467.3</v>
      </c>
      <c r="J24" s="26">
        <v>88</v>
      </c>
      <c r="K24" s="128">
        <f t="shared" si="1"/>
        <v>1555.3</v>
      </c>
      <c r="L24" s="19"/>
      <c r="M24" s="24">
        <v>12</v>
      </c>
      <c r="N24" s="25" t="s">
        <v>72</v>
      </c>
      <c r="O24" s="26">
        <v>1467.3</v>
      </c>
      <c r="P24" s="26">
        <v>88</v>
      </c>
      <c r="Q24" s="128">
        <f t="shared" si="2"/>
        <v>1555.3</v>
      </c>
      <c r="R24" s="134"/>
    </row>
    <row r="25" spans="1:18" ht="13.5" thickBot="1">
      <c r="A25" s="24">
        <v>13</v>
      </c>
      <c r="B25" s="25" t="s">
        <v>73</v>
      </c>
      <c r="C25" s="26">
        <v>2489.8</v>
      </c>
      <c r="D25" s="26">
        <v>89</v>
      </c>
      <c r="E25" s="128">
        <f t="shared" si="0"/>
        <v>2578.8</v>
      </c>
      <c r="F25" s="19"/>
      <c r="G25" s="24">
        <v>13</v>
      </c>
      <c r="H25" s="25" t="s">
        <v>73</v>
      </c>
      <c r="I25" s="26">
        <v>1881.5</v>
      </c>
      <c r="J25" s="26">
        <v>89</v>
      </c>
      <c r="K25" s="128">
        <f t="shared" si="1"/>
        <v>1970.5</v>
      </c>
      <c r="L25" s="19"/>
      <c r="M25" s="24">
        <v>13</v>
      </c>
      <c r="N25" s="25" t="s">
        <v>73</v>
      </c>
      <c r="O25" s="26">
        <v>1881.5</v>
      </c>
      <c r="P25" s="26">
        <v>89</v>
      </c>
      <c r="Q25" s="128">
        <f t="shared" si="2"/>
        <v>1970.5</v>
      </c>
      <c r="R25" s="134"/>
    </row>
    <row r="26" spans="1:18" ht="13.5" thickBot="1">
      <c r="A26" s="24">
        <v>14</v>
      </c>
      <c r="B26" s="25" t="s">
        <v>74</v>
      </c>
      <c r="C26" s="26">
        <v>4558.2</v>
      </c>
      <c r="D26" s="26">
        <v>91</v>
      </c>
      <c r="E26" s="128">
        <f t="shared" si="0"/>
        <v>4649.2</v>
      </c>
      <c r="F26" s="19"/>
      <c r="G26" s="24">
        <v>14</v>
      </c>
      <c r="H26" s="25" t="s">
        <v>74</v>
      </c>
      <c r="I26" s="26">
        <v>3426.1</v>
      </c>
      <c r="J26" s="26">
        <v>91</v>
      </c>
      <c r="K26" s="128">
        <f t="shared" si="1"/>
        <v>3517.1</v>
      </c>
      <c r="L26" s="19"/>
      <c r="M26" s="24">
        <v>14</v>
      </c>
      <c r="N26" s="25" t="s">
        <v>74</v>
      </c>
      <c r="O26" s="26">
        <v>3426.1</v>
      </c>
      <c r="P26" s="26">
        <v>91</v>
      </c>
      <c r="Q26" s="128">
        <f t="shared" si="2"/>
        <v>3517.1</v>
      </c>
      <c r="R26" s="134"/>
    </row>
    <row r="27" spans="1:18" ht="13.5" thickBot="1">
      <c r="A27" s="24">
        <v>15</v>
      </c>
      <c r="B27" s="25" t="s">
        <v>80</v>
      </c>
      <c r="C27" s="26">
        <v>2955.9</v>
      </c>
      <c r="D27" s="26">
        <v>87</v>
      </c>
      <c r="E27" s="128">
        <f t="shared" si="0"/>
        <v>3042.9</v>
      </c>
      <c r="F27" s="19"/>
      <c r="G27" s="24">
        <v>15</v>
      </c>
      <c r="H27" s="25" t="s">
        <v>80</v>
      </c>
      <c r="I27" s="26">
        <v>2190.9</v>
      </c>
      <c r="J27" s="26">
        <v>87</v>
      </c>
      <c r="K27" s="128">
        <f t="shared" si="1"/>
        <v>2277.9</v>
      </c>
      <c r="L27" s="19"/>
      <c r="M27" s="24">
        <v>15</v>
      </c>
      <c r="N27" s="25" t="s">
        <v>80</v>
      </c>
      <c r="O27" s="26">
        <v>2190.9</v>
      </c>
      <c r="P27" s="26">
        <v>87</v>
      </c>
      <c r="Q27" s="128">
        <f t="shared" si="2"/>
        <v>2277.9</v>
      </c>
      <c r="R27" s="134"/>
    </row>
    <row r="28" spans="1:18" ht="13.5" thickBot="1">
      <c r="A28" s="24">
        <v>16</v>
      </c>
      <c r="B28" s="25" t="s">
        <v>75</v>
      </c>
      <c r="C28" s="26">
        <v>2662.8</v>
      </c>
      <c r="D28" s="26">
        <v>75</v>
      </c>
      <c r="E28" s="128">
        <f t="shared" si="0"/>
        <v>2737.8</v>
      </c>
      <c r="F28" s="19"/>
      <c r="G28" s="24">
        <v>16</v>
      </c>
      <c r="H28" s="25" t="s">
        <v>75</v>
      </c>
      <c r="I28" s="26">
        <v>1996.2</v>
      </c>
      <c r="J28" s="26">
        <v>75</v>
      </c>
      <c r="K28" s="128">
        <f t="shared" si="1"/>
        <v>2071.2</v>
      </c>
      <c r="L28" s="19"/>
      <c r="M28" s="24">
        <v>16</v>
      </c>
      <c r="N28" s="25" t="s">
        <v>75</v>
      </c>
      <c r="O28" s="26">
        <v>1996.2</v>
      </c>
      <c r="P28" s="26">
        <v>75</v>
      </c>
      <c r="Q28" s="128">
        <f t="shared" si="2"/>
        <v>2071.2</v>
      </c>
      <c r="R28" s="134"/>
    </row>
    <row r="29" spans="1:18" ht="13.5" thickBot="1">
      <c r="A29" s="24">
        <v>17</v>
      </c>
      <c r="B29" s="25" t="s">
        <v>76</v>
      </c>
      <c r="C29" s="26">
        <v>2106.1</v>
      </c>
      <c r="D29" s="26">
        <v>74</v>
      </c>
      <c r="E29" s="128">
        <f t="shared" si="0"/>
        <v>2180.1</v>
      </c>
      <c r="F29" s="19"/>
      <c r="G29" s="24">
        <v>17</v>
      </c>
      <c r="H29" s="25" t="s">
        <v>76</v>
      </c>
      <c r="I29" s="26">
        <v>1548.1</v>
      </c>
      <c r="J29" s="26">
        <v>74</v>
      </c>
      <c r="K29" s="128">
        <f t="shared" si="1"/>
        <v>1622.1</v>
      </c>
      <c r="L29" s="19"/>
      <c r="M29" s="24">
        <v>17</v>
      </c>
      <c r="N29" s="25" t="s">
        <v>76</v>
      </c>
      <c r="O29" s="26">
        <v>1548.1</v>
      </c>
      <c r="P29" s="26">
        <v>74</v>
      </c>
      <c r="Q29" s="128">
        <f t="shared" si="2"/>
        <v>1622.1</v>
      </c>
      <c r="R29" s="134"/>
    </row>
    <row r="30" spans="1:18" ht="13.5" thickBot="1">
      <c r="A30" s="24">
        <v>18</v>
      </c>
      <c r="B30" s="25" t="s">
        <v>77</v>
      </c>
      <c r="C30" s="26">
        <v>1761.8</v>
      </c>
      <c r="D30" s="26">
        <v>85</v>
      </c>
      <c r="E30" s="128">
        <f t="shared" si="0"/>
        <v>1846.8</v>
      </c>
      <c r="F30" s="19"/>
      <c r="G30" s="24">
        <v>18</v>
      </c>
      <c r="H30" s="25" t="s">
        <v>77</v>
      </c>
      <c r="I30" s="26">
        <v>1264.9</v>
      </c>
      <c r="J30" s="26">
        <v>85</v>
      </c>
      <c r="K30" s="128">
        <f t="shared" si="1"/>
        <v>1349.9</v>
      </c>
      <c r="L30" s="19"/>
      <c r="M30" s="24">
        <v>18</v>
      </c>
      <c r="N30" s="25" t="s">
        <v>77</v>
      </c>
      <c r="O30" s="26">
        <v>1264.9</v>
      </c>
      <c r="P30" s="26">
        <v>85</v>
      </c>
      <c r="Q30" s="128">
        <f t="shared" si="2"/>
        <v>1349.9</v>
      </c>
      <c r="R30" s="134"/>
    </row>
    <row r="31" spans="1:18" ht="13.5" thickBot="1">
      <c r="A31" s="24">
        <v>19</v>
      </c>
      <c r="B31" s="25" t="s">
        <v>78</v>
      </c>
      <c r="C31" s="26">
        <v>4757.3</v>
      </c>
      <c r="D31" s="26">
        <v>91</v>
      </c>
      <c r="E31" s="128">
        <f t="shared" si="0"/>
        <v>4848.3</v>
      </c>
      <c r="F31" s="19"/>
      <c r="G31" s="24">
        <v>19</v>
      </c>
      <c r="H31" s="25" t="s">
        <v>78</v>
      </c>
      <c r="I31" s="26">
        <v>3497.8</v>
      </c>
      <c r="J31" s="26">
        <v>91</v>
      </c>
      <c r="K31" s="128">
        <f t="shared" si="1"/>
        <v>3588.8</v>
      </c>
      <c r="L31" s="19"/>
      <c r="M31" s="24">
        <v>19</v>
      </c>
      <c r="N31" s="25" t="s">
        <v>78</v>
      </c>
      <c r="O31" s="26">
        <v>3497.8</v>
      </c>
      <c r="P31" s="26">
        <v>91</v>
      </c>
      <c r="Q31" s="128">
        <f t="shared" si="2"/>
        <v>3588.8</v>
      </c>
      <c r="R31" s="134"/>
    </row>
    <row r="32" spans="1:18" ht="13.5" thickBot="1">
      <c r="A32" s="25"/>
      <c r="B32" s="25"/>
      <c r="C32" s="27"/>
      <c r="D32" s="62"/>
      <c r="E32" s="129"/>
      <c r="F32" s="19"/>
      <c r="G32" s="25"/>
      <c r="H32" s="25"/>
      <c r="I32" s="27"/>
      <c r="J32" s="62"/>
      <c r="K32" s="129"/>
      <c r="L32" s="19"/>
      <c r="M32" s="25"/>
      <c r="N32" s="25"/>
      <c r="O32" s="27"/>
      <c r="P32" s="62"/>
      <c r="Q32" s="129"/>
      <c r="R32" s="135"/>
    </row>
    <row r="33" spans="1:18" ht="13.5" thickBot="1">
      <c r="A33" s="28"/>
      <c r="B33" s="28" t="s">
        <v>79</v>
      </c>
      <c r="C33" s="61">
        <f>SUM(C13:C31)</f>
        <v>66408.70000000001</v>
      </c>
      <c r="D33" s="61">
        <f>SUM(D13:D31)</f>
        <v>1824</v>
      </c>
      <c r="E33" s="130">
        <f>SUM(E13:E31)</f>
        <v>68232.70000000001</v>
      </c>
      <c r="F33" s="19"/>
      <c r="G33" s="28"/>
      <c r="H33" s="28" t="s">
        <v>79</v>
      </c>
      <c r="I33" s="61">
        <f>SUM(I13:I31)</f>
        <v>49162.99999999999</v>
      </c>
      <c r="J33" s="61">
        <f>SUM(J13:J31)</f>
        <v>1824</v>
      </c>
      <c r="K33" s="130">
        <f>SUM(K13:K31)</f>
        <v>50987</v>
      </c>
      <c r="L33" s="19"/>
      <c r="M33" s="28"/>
      <c r="N33" s="28" t="s">
        <v>79</v>
      </c>
      <c r="O33" s="61">
        <f>SUM(O13:O31)</f>
        <v>49162.99999999999</v>
      </c>
      <c r="P33" s="61">
        <f>SUM(P13:P31)</f>
        <v>1824</v>
      </c>
      <c r="Q33" s="130">
        <f>SUM(Q13:Q31)</f>
        <v>50987</v>
      </c>
      <c r="R33" s="137"/>
    </row>
    <row r="34" spans="6:18" ht="12.75">
      <c r="F34" s="19"/>
      <c r="L34" s="19"/>
      <c r="M34" s="19"/>
      <c r="N34" s="19"/>
      <c r="O34" s="19"/>
      <c r="P34" s="19"/>
      <c r="Q34" s="19"/>
      <c r="R34" s="19"/>
    </row>
    <row r="35" spans="1:18" ht="18">
      <c r="A35" s="185" t="s">
        <v>249</v>
      </c>
      <c r="B35" s="185"/>
      <c r="C35" s="185"/>
      <c r="D35" s="185"/>
      <c r="E35" s="185"/>
      <c r="F35" s="19"/>
      <c r="G35" s="185" t="s">
        <v>249</v>
      </c>
      <c r="H35" s="185"/>
      <c r="I35" s="185"/>
      <c r="J35" s="185"/>
      <c r="K35" s="185"/>
      <c r="L35" s="19"/>
      <c r="M35" s="185" t="s">
        <v>249</v>
      </c>
      <c r="N35" s="185"/>
      <c r="O35" s="185"/>
      <c r="P35" s="185"/>
      <c r="Q35" s="185"/>
      <c r="R35" s="19"/>
    </row>
    <row r="36" spans="1:18" ht="18">
      <c r="A36" s="185" t="s">
        <v>257</v>
      </c>
      <c r="B36" s="185"/>
      <c r="C36" s="185"/>
      <c r="D36" s="185"/>
      <c r="E36" s="185"/>
      <c r="F36" s="19"/>
      <c r="G36" s="185" t="s">
        <v>257</v>
      </c>
      <c r="H36" s="185"/>
      <c r="I36" s="185"/>
      <c r="J36" s="185"/>
      <c r="K36" s="185"/>
      <c r="L36" s="19"/>
      <c r="M36" s="185" t="s">
        <v>257</v>
      </c>
      <c r="N36" s="185"/>
      <c r="O36" s="185"/>
      <c r="P36" s="185"/>
      <c r="Q36" s="185"/>
      <c r="R36" s="19"/>
    </row>
    <row r="37" spans="6:18" ht="12.75">
      <c r="F37" s="19"/>
      <c r="L37" s="19"/>
      <c r="R37" s="19"/>
    </row>
    <row r="38" spans="1:18" ht="18">
      <c r="A38" s="220" t="s">
        <v>241</v>
      </c>
      <c r="B38" s="220"/>
      <c r="C38" s="220"/>
      <c r="D38" s="12"/>
      <c r="E38" s="12"/>
      <c r="F38" s="19"/>
      <c r="G38" s="220" t="s">
        <v>241</v>
      </c>
      <c r="H38" s="220"/>
      <c r="I38" s="220"/>
      <c r="J38" s="12"/>
      <c r="K38" s="12"/>
      <c r="L38" s="19"/>
      <c r="M38" s="220" t="s">
        <v>241</v>
      </c>
      <c r="N38" s="220"/>
      <c r="O38" s="220"/>
      <c r="P38" s="12"/>
      <c r="Q38" s="12"/>
      <c r="R38" s="19"/>
    </row>
    <row r="39" spans="1:18" ht="18">
      <c r="A39" s="220" t="s">
        <v>252</v>
      </c>
      <c r="B39" s="220"/>
      <c r="C39" s="220"/>
      <c r="D39" s="220"/>
      <c r="E39" s="220"/>
      <c r="F39" s="19"/>
      <c r="G39" s="220" t="s">
        <v>252</v>
      </c>
      <c r="H39" s="220"/>
      <c r="I39" s="220"/>
      <c r="J39" s="220"/>
      <c r="K39" s="220"/>
      <c r="L39" s="19"/>
      <c r="M39" s="220" t="s">
        <v>252</v>
      </c>
      <c r="N39" s="220"/>
      <c r="O39" s="220"/>
      <c r="P39" s="220"/>
      <c r="Q39" s="220"/>
      <c r="R39" s="131"/>
    </row>
  </sheetData>
  <sheetProtection/>
  <mergeCells count="39">
    <mergeCell ref="N3:Q3"/>
    <mergeCell ref="G35:K35"/>
    <mergeCell ref="G36:K36"/>
    <mergeCell ref="G38:I38"/>
    <mergeCell ref="M9:M12"/>
    <mergeCell ref="M4:Q4"/>
    <mergeCell ref="M5:Q5"/>
    <mergeCell ref="M6:Q6"/>
    <mergeCell ref="M7:Q7"/>
    <mergeCell ref="M35:Q35"/>
    <mergeCell ref="A38:C38"/>
    <mergeCell ref="A35:E35"/>
    <mergeCell ref="A36:E36"/>
    <mergeCell ref="H2:K2"/>
    <mergeCell ref="H3:K3"/>
    <mergeCell ref="G4:K4"/>
    <mergeCell ref="G6:K6"/>
    <mergeCell ref="G7:K7"/>
    <mergeCell ref="B3:E3"/>
    <mergeCell ref="H1:K1"/>
    <mergeCell ref="A39:E39"/>
    <mergeCell ref="G39:K39"/>
    <mergeCell ref="N9:N12"/>
    <mergeCell ref="A5:E5"/>
    <mergeCell ref="A6:E6"/>
    <mergeCell ref="A7:E7"/>
    <mergeCell ref="A9:A12"/>
    <mergeCell ref="M36:Q36"/>
    <mergeCell ref="B9:B12"/>
    <mergeCell ref="M39:Q39"/>
    <mergeCell ref="M38:O38"/>
    <mergeCell ref="B1:E1"/>
    <mergeCell ref="B2:E2"/>
    <mergeCell ref="G9:G12"/>
    <mergeCell ref="H9:H12"/>
    <mergeCell ref="G5:K5"/>
    <mergeCell ref="N1:Q1"/>
    <mergeCell ref="N2:Q2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99" r:id="rId1"/>
  <colBreaks count="3" manualBreakCount="3">
    <brk id="5" max="65535" man="1"/>
    <brk id="11" max="38" man="1"/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76.625" style="0" customWidth="1"/>
    <col min="2" max="2" width="11.75390625" style="0" customWidth="1"/>
    <col min="3" max="3" width="11.875" style="0" customWidth="1"/>
    <col min="4" max="4" width="11.625" style="0" customWidth="1"/>
    <col min="5" max="5" width="0.12890625" style="0" hidden="1" customWidth="1"/>
    <col min="6" max="6" width="9.125" style="0" hidden="1" customWidth="1"/>
    <col min="7" max="7" width="3.125" style="0" hidden="1" customWidth="1"/>
    <col min="8" max="8" width="62.375" style="0" hidden="1" customWidth="1"/>
    <col min="9" max="9" width="9.875" style="0" hidden="1" customWidth="1"/>
    <col min="10" max="10" width="0.12890625" style="0" hidden="1" customWidth="1"/>
    <col min="11" max="12" width="8.875" style="0" hidden="1" customWidth="1"/>
  </cols>
  <sheetData>
    <row r="2" spans="8:10" ht="12.75">
      <c r="H2" s="19"/>
      <c r="I2" s="19"/>
      <c r="J2" s="19"/>
    </row>
    <row r="3" spans="1:10" ht="12.75">
      <c r="A3" s="177" t="s">
        <v>204</v>
      </c>
      <c r="B3" s="177"/>
      <c r="C3" s="177"/>
      <c r="D3" s="177"/>
      <c r="H3" s="225"/>
      <c r="I3" s="225"/>
      <c r="J3" s="19"/>
    </row>
    <row r="4" spans="1:10" ht="12.75">
      <c r="A4" s="177" t="s">
        <v>303</v>
      </c>
      <c r="B4" s="177"/>
      <c r="C4" s="177"/>
      <c r="D4" s="177"/>
      <c r="H4" s="225"/>
      <c r="I4" s="225"/>
      <c r="J4" s="225"/>
    </row>
    <row r="5" spans="8:10" ht="12.75">
      <c r="H5" s="19"/>
      <c r="I5" s="19"/>
      <c r="J5" s="19"/>
    </row>
    <row r="6" spans="8:10" ht="12.75">
      <c r="H6" s="19"/>
      <c r="I6" s="19"/>
      <c r="J6" s="19"/>
    </row>
    <row r="7" spans="8:10" ht="12.75">
      <c r="H7" s="19"/>
      <c r="I7" s="19"/>
      <c r="J7" s="19"/>
    </row>
    <row r="8" spans="8:10" ht="12.75">
      <c r="H8" s="19"/>
      <c r="I8" s="19"/>
      <c r="J8" s="19"/>
    </row>
    <row r="9" spans="1:10" ht="12.75">
      <c r="A9" s="178" t="s">
        <v>25</v>
      </c>
      <c r="B9" s="178"/>
      <c r="C9" s="178"/>
      <c r="D9" s="178"/>
      <c r="H9" s="225"/>
      <c r="I9" s="225"/>
      <c r="J9" s="19"/>
    </row>
    <row r="10" spans="1:10" ht="12.75">
      <c r="A10" s="178" t="s">
        <v>26</v>
      </c>
      <c r="B10" s="178"/>
      <c r="C10" s="178"/>
      <c r="D10" s="178"/>
      <c r="H10" s="225"/>
      <c r="I10" s="225"/>
      <c r="J10" s="19"/>
    </row>
    <row r="11" spans="1:10" ht="12.75">
      <c r="A11" s="178" t="s">
        <v>278</v>
      </c>
      <c r="B11" s="178"/>
      <c r="C11" s="178"/>
      <c r="D11" s="178"/>
      <c r="H11" s="225"/>
      <c r="I11" s="225"/>
      <c r="J11" s="19"/>
    </row>
    <row r="12" spans="8:10" ht="12.75">
      <c r="H12" s="19"/>
      <c r="I12" s="19"/>
      <c r="J12" s="19"/>
    </row>
    <row r="13" spans="8:10" ht="12.75">
      <c r="H13" s="19"/>
      <c r="I13" s="19"/>
      <c r="J13" s="19"/>
    </row>
    <row r="14" spans="1:12" ht="12.75">
      <c r="A14" s="17" t="s">
        <v>27</v>
      </c>
      <c r="B14" s="189">
        <v>2019</v>
      </c>
      <c r="C14" s="189">
        <v>2020</v>
      </c>
      <c r="D14" s="189">
        <v>2021</v>
      </c>
      <c r="E14" s="178"/>
      <c r="F14" s="178"/>
      <c r="H14" s="132"/>
      <c r="I14" s="225"/>
      <c r="J14" s="225"/>
      <c r="K14" s="178"/>
      <c r="L14" s="178"/>
    </row>
    <row r="15" spans="1:12" ht="12.75">
      <c r="A15" s="18" t="s">
        <v>28</v>
      </c>
      <c r="B15" s="189"/>
      <c r="C15" s="189"/>
      <c r="D15" s="189"/>
      <c r="E15" s="178"/>
      <c r="F15" s="178"/>
      <c r="H15" s="132"/>
      <c r="I15" s="225"/>
      <c r="J15" s="225"/>
      <c r="K15" s="178"/>
      <c r="L15" s="178"/>
    </row>
    <row r="16" spans="1:10" ht="12.75">
      <c r="A16" s="13" t="s">
        <v>30</v>
      </c>
      <c r="B16" s="14"/>
      <c r="C16" s="14"/>
      <c r="D16" s="14"/>
      <c r="H16" s="138"/>
      <c r="I16" s="19"/>
      <c r="J16" s="19"/>
    </row>
    <row r="17" spans="1:10" ht="12.75">
      <c r="A17" s="14"/>
      <c r="B17" s="14"/>
      <c r="C17" s="14"/>
      <c r="D17" s="14"/>
      <c r="H17" s="19"/>
      <c r="I17" s="19"/>
      <c r="J17" s="19"/>
    </row>
    <row r="18" spans="1:10" ht="12.75">
      <c r="A18" s="14" t="s">
        <v>222</v>
      </c>
      <c r="B18" s="14"/>
      <c r="C18" s="14"/>
      <c r="D18" s="14"/>
      <c r="H18" s="19"/>
      <c r="I18" s="19"/>
      <c r="J18" s="19"/>
    </row>
    <row r="19" spans="1:10" ht="12.75">
      <c r="A19" s="14" t="s">
        <v>31</v>
      </c>
      <c r="B19" s="14">
        <v>2374</v>
      </c>
      <c r="C19" s="14">
        <v>2374</v>
      </c>
      <c r="D19" s="14">
        <v>2374</v>
      </c>
      <c r="H19" s="19"/>
      <c r="I19" s="19"/>
      <c r="J19" s="19"/>
    </row>
    <row r="20" spans="1:10" ht="12.75">
      <c r="A20" s="14"/>
      <c r="B20" s="14"/>
      <c r="C20" s="14"/>
      <c r="D20" s="14"/>
      <c r="H20" s="19"/>
      <c r="I20" s="19"/>
      <c r="J20" s="19"/>
    </row>
    <row r="21" spans="1:10" ht="12.75">
      <c r="A21" s="14"/>
      <c r="B21" s="14"/>
      <c r="C21" s="14"/>
      <c r="D21" s="14"/>
      <c r="H21" s="19"/>
      <c r="I21" s="19"/>
      <c r="J21" s="19"/>
    </row>
    <row r="22" spans="1:10" ht="12.75">
      <c r="A22" s="14"/>
      <c r="B22" s="14"/>
      <c r="C22" s="14"/>
      <c r="D22" s="14"/>
      <c r="H22" s="19"/>
      <c r="I22" s="19"/>
      <c r="J22" s="19"/>
    </row>
    <row r="23" spans="1:10" ht="12.75" hidden="1">
      <c r="A23" s="14" t="s">
        <v>214</v>
      </c>
      <c r="B23" s="14"/>
      <c r="C23" s="14"/>
      <c r="D23" s="14"/>
      <c r="H23" s="19"/>
      <c r="I23" s="19"/>
      <c r="J23" s="19"/>
    </row>
    <row r="24" spans="1:10" s="12" customFormat="1" ht="12.75">
      <c r="A24" s="15" t="s">
        <v>32</v>
      </c>
      <c r="B24" s="15">
        <f>SUM(B17:B23)</f>
        <v>2374</v>
      </c>
      <c r="C24" s="15">
        <f>SUM(C17:C23)</f>
        <v>2374</v>
      </c>
      <c r="D24" s="15">
        <f>SUM(D17:D23)</f>
        <v>2374</v>
      </c>
      <c r="H24" s="136"/>
      <c r="I24" s="136"/>
      <c r="J24" s="136"/>
    </row>
    <row r="25" spans="1:10" ht="12.75">
      <c r="A25" s="14"/>
      <c r="B25" s="14"/>
      <c r="C25" s="14"/>
      <c r="D25" s="14"/>
      <c r="H25" s="19"/>
      <c r="I25" s="19"/>
      <c r="J25" s="19"/>
    </row>
    <row r="26" spans="1:10" ht="12.75">
      <c r="A26" s="13" t="s">
        <v>33</v>
      </c>
      <c r="B26" s="14"/>
      <c r="C26" s="14"/>
      <c r="D26" s="14"/>
      <c r="H26" s="138"/>
      <c r="I26" s="19"/>
      <c r="J26" s="19"/>
    </row>
    <row r="27" spans="1:10" ht="12.75">
      <c r="A27" s="14" t="s">
        <v>34</v>
      </c>
      <c r="B27" s="14"/>
      <c r="C27" s="14"/>
      <c r="D27" s="14"/>
      <c r="H27" s="19"/>
      <c r="I27" s="19"/>
      <c r="J27" s="19"/>
    </row>
    <row r="28" spans="1:10" ht="12.75">
      <c r="A28" s="14" t="s">
        <v>35</v>
      </c>
      <c r="B28" s="14">
        <v>250376</v>
      </c>
      <c r="C28" s="14">
        <v>246335</v>
      </c>
      <c r="D28" s="14">
        <v>246335</v>
      </c>
      <c r="H28" s="19"/>
      <c r="I28" s="19"/>
      <c r="J28" s="19"/>
    </row>
    <row r="29" spans="1:10" ht="12.75">
      <c r="A29" s="14" t="s">
        <v>215</v>
      </c>
      <c r="B29" s="14">
        <v>46545</v>
      </c>
      <c r="C29" s="14">
        <v>45086</v>
      </c>
      <c r="D29" s="14">
        <v>45086</v>
      </c>
      <c r="H29" s="19"/>
      <c r="I29" s="19"/>
      <c r="J29" s="19"/>
    </row>
    <row r="30" spans="1:10" ht="12.75">
      <c r="A30" s="14" t="s">
        <v>36</v>
      </c>
      <c r="B30" s="14">
        <v>7891</v>
      </c>
      <c r="C30" s="14">
        <v>7891</v>
      </c>
      <c r="D30" s="14">
        <v>7891</v>
      </c>
      <c r="H30" s="19"/>
      <c r="I30" s="19"/>
      <c r="J30" s="19"/>
    </row>
    <row r="31" spans="1:10" ht="12.75">
      <c r="A31" s="14" t="s">
        <v>37</v>
      </c>
      <c r="B31" s="14">
        <v>120</v>
      </c>
      <c r="C31" s="14">
        <v>120</v>
      </c>
      <c r="D31" s="14">
        <v>120</v>
      </c>
      <c r="H31" s="19"/>
      <c r="I31" s="19"/>
      <c r="J31" s="19"/>
    </row>
    <row r="32" spans="1:10" ht="12.75">
      <c r="A32" s="14" t="s">
        <v>38</v>
      </c>
      <c r="B32" s="14">
        <v>1071.1</v>
      </c>
      <c r="C32" s="14">
        <v>1050.2</v>
      </c>
      <c r="D32" s="14">
        <v>694.7</v>
      </c>
      <c r="H32" s="19"/>
      <c r="I32" s="19"/>
      <c r="J32" s="19"/>
    </row>
    <row r="33" spans="1:10" ht="12.75">
      <c r="A33" s="14" t="s">
        <v>39</v>
      </c>
      <c r="B33" s="14">
        <v>65747</v>
      </c>
      <c r="C33" s="14">
        <v>49163</v>
      </c>
      <c r="D33" s="14">
        <v>49163</v>
      </c>
      <c r="H33" s="19"/>
      <c r="I33" s="19"/>
      <c r="J33" s="19"/>
    </row>
    <row r="34" spans="1:10" ht="12.75">
      <c r="A34" s="14" t="s">
        <v>233</v>
      </c>
      <c r="B34" s="14"/>
      <c r="C34" s="14"/>
      <c r="D34" s="14"/>
      <c r="H34" s="19"/>
      <c r="I34" s="19"/>
      <c r="J34" s="19"/>
    </row>
    <row r="35" spans="1:10" ht="12.75">
      <c r="A35" s="14" t="s">
        <v>40</v>
      </c>
      <c r="B35" s="14">
        <v>1824</v>
      </c>
      <c r="C35" s="14">
        <v>1824</v>
      </c>
      <c r="D35" s="14">
        <v>1824</v>
      </c>
      <c r="H35" s="19"/>
      <c r="I35" s="19"/>
      <c r="J35" s="19"/>
    </row>
    <row r="36" spans="1:10" ht="24.75" customHeight="1">
      <c r="A36" s="16" t="s">
        <v>41</v>
      </c>
      <c r="B36" s="14">
        <v>406</v>
      </c>
      <c r="C36" s="14">
        <v>406</v>
      </c>
      <c r="D36" s="14">
        <v>406</v>
      </c>
      <c r="H36" s="139"/>
      <c r="I36" s="19"/>
      <c r="J36" s="19"/>
    </row>
    <row r="37" spans="1:10" ht="29.25" customHeight="1">
      <c r="A37" s="16" t="s">
        <v>42</v>
      </c>
      <c r="B37" s="14">
        <v>406</v>
      </c>
      <c r="C37" s="14">
        <v>406</v>
      </c>
      <c r="D37" s="14">
        <v>406</v>
      </c>
      <c r="H37" s="139"/>
      <c r="I37" s="19"/>
      <c r="J37" s="19"/>
    </row>
    <row r="38" spans="1:10" ht="12.75">
      <c r="A38" s="14" t="s">
        <v>43</v>
      </c>
      <c r="B38" s="14">
        <v>811</v>
      </c>
      <c r="C38" s="14">
        <v>811</v>
      </c>
      <c r="D38" s="14">
        <v>811</v>
      </c>
      <c r="H38" s="19"/>
      <c r="I38" s="19"/>
      <c r="J38" s="19"/>
    </row>
    <row r="39" spans="1:10" ht="12.75">
      <c r="A39" s="14" t="s">
        <v>44</v>
      </c>
      <c r="B39" s="14">
        <v>105.56</v>
      </c>
      <c r="C39" s="14">
        <v>109.78</v>
      </c>
      <c r="D39" s="14">
        <v>109.78</v>
      </c>
      <c r="H39" s="19"/>
      <c r="I39" s="19"/>
      <c r="J39" s="19"/>
    </row>
    <row r="40" spans="1:10" ht="12.75">
      <c r="A40" s="14" t="s">
        <v>45</v>
      </c>
      <c r="B40" s="14">
        <v>3016.134</v>
      </c>
      <c r="C40" s="14">
        <v>3016.134</v>
      </c>
      <c r="D40" s="14">
        <v>3016.134</v>
      </c>
      <c r="H40" s="19"/>
      <c r="I40" s="19"/>
      <c r="J40" s="19"/>
    </row>
    <row r="41" spans="1:10" ht="12.75">
      <c r="A41" s="14" t="s">
        <v>208</v>
      </c>
      <c r="B41" s="14">
        <v>1</v>
      </c>
      <c r="C41" s="14">
        <v>1</v>
      </c>
      <c r="D41" s="14">
        <v>1.1</v>
      </c>
      <c r="H41" s="19"/>
      <c r="I41" s="19"/>
      <c r="J41" s="19"/>
    </row>
    <row r="42" spans="1:10" s="12" customFormat="1" ht="12.75">
      <c r="A42" s="15" t="s">
        <v>46</v>
      </c>
      <c r="B42" s="15">
        <f>SUM(B28:B41)</f>
        <v>378319.794</v>
      </c>
      <c r="C42" s="15">
        <f>SUM(C28:C41)</f>
        <v>356219.11400000006</v>
      </c>
      <c r="D42" s="15">
        <f>SUM(D28:D41)</f>
        <v>355863.71400000004</v>
      </c>
      <c r="H42" s="19"/>
      <c r="I42" s="19"/>
      <c r="J42" s="19"/>
    </row>
    <row r="43" spans="1:10" ht="12.75">
      <c r="A43" s="14"/>
      <c r="B43" s="14"/>
      <c r="C43" s="14"/>
      <c r="D43" s="14"/>
      <c r="H43" s="136"/>
      <c r="I43" s="136"/>
      <c r="J43" s="136"/>
    </row>
    <row r="44" spans="1:10" ht="12.75">
      <c r="A44" s="14" t="s">
        <v>47</v>
      </c>
      <c r="B44" s="87">
        <f>SUM(B24+B42)</f>
        <v>380693.794</v>
      </c>
      <c r="C44" s="87">
        <f>SUM(C24+C42)</f>
        <v>358593.11400000006</v>
      </c>
      <c r="D44" s="87">
        <f>SUM(D24+D42)</f>
        <v>358237.71400000004</v>
      </c>
      <c r="H44" s="19"/>
      <c r="I44" s="19"/>
      <c r="J44" s="19"/>
    </row>
    <row r="45" spans="1:10" ht="12.75">
      <c r="A45" t="s">
        <v>48</v>
      </c>
      <c r="H45" s="19"/>
      <c r="I45" s="19"/>
      <c r="J45" s="19"/>
    </row>
    <row r="46" spans="1:10" ht="12.75">
      <c r="A46" s="227" t="s">
        <v>250</v>
      </c>
      <c r="B46" s="227"/>
      <c r="H46" s="19"/>
      <c r="I46" s="19"/>
      <c r="J46" s="19"/>
    </row>
    <row r="47" spans="1:10" ht="12.75">
      <c r="A47" s="227" t="s">
        <v>258</v>
      </c>
      <c r="B47" s="227"/>
      <c r="H47" s="19"/>
      <c r="I47" s="19"/>
      <c r="J47" s="19"/>
    </row>
    <row r="48" spans="1:10" ht="12.75">
      <c r="A48" s="12" t="s">
        <v>241</v>
      </c>
      <c r="H48" s="19"/>
      <c r="I48" s="19"/>
      <c r="J48" s="19"/>
    </row>
    <row r="49" spans="1:10" ht="12.75">
      <c r="A49" s="226" t="s">
        <v>251</v>
      </c>
      <c r="B49" s="226"/>
      <c r="H49" s="19"/>
      <c r="I49" s="19"/>
      <c r="J49" s="19"/>
    </row>
    <row r="50" spans="8:10" ht="12.75">
      <c r="H50" s="224"/>
      <c r="I50" s="224"/>
      <c r="J50" s="19"/>
    </row>
  </sheetData>
  <sheetProtection/>
  <mergeCells count="23">
    <mergeCell ref="A11:D11"/>
    <mergeCell ref="A4:D4"/>
    <mergeCell ref="A3:D3"/>
    <mergeCell ref="A9:D9"/>
    <mergeCell ref="A10:D10"/>
    <mergeCell ref="H11:I11"/>
    <mergeCell ref="H4:J4"/>
    <mergeCell ref="E14:E15"/>
    <mergeCell ref="F14:F15"/>
    <mergeCell ref="C14:C15"/>
    <mergeCell ref="D14:D15"/>
    <mergeCell ref="K14:K15"/>
    <mergeCell ref="L14:L15"/>
    <mergeCell ref="H50:I50"/>
    <mergeCell ref="J14:J15"/>
    <mergeCell ref="H3:I3"/>
    <mergeCell ref="H9:I9"/>
    <mergeCell ref="H10:I10"/>
    <mergeCell ref="A49:B49"/>
    <mergeCell ref="B14:B15"/>
    <mergeCell ref="A46:B46"/>
    <mergeCell ref="A47:B47"/>
    <mergeCell ref="I14:I15"/>
  </mergeCells>
  <printOptions/>
  <pageMargins left="0.75" right="0.75" top="1" bottom="1" header="0.5" footer="0.5"/>
  <pageSetup fitToHeight="1" fitToWidth="1" horizontalDpi="600" verticalDpi="600" orientation="portrait" paperSize="9" scale="78" r:id="rId1"/>
  <colBreaks count="1" manualBreakCount="1">
    <brk id="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selection activeCell="A6" sqref="A6:E7"/>
    </sheetView>
  </sheetViews>
  <sheetFormatPr defaultColWidth="9.00390625" defaultRowHeight="12.75"/>
  <cols>
    <col min="2" max="2" width="85.375" style="0" customWidth="1"/>
    <col min="3" max="3" width="13.375" style="0" customWidth="1"/>
    <col min="4" max="4" width="12.75390625" style="0" customWidth="1"/>
    <col min="5" max="5" width="13.625" style="0" customWidth="1"/>
    <col min="7" max="7" width="46.125" style="0" customWidth="1"/>
    <col min="8" max="8" width="24.875" style="0" customWidth="1"/>
    <col min="9" max="9" width="34.875" style="0" customWidth="1"/>
  </cols>
  <sheetData>
    <row r="1" spans="1:10" ht="18">
      <c r="A1" s="105"/>
      <c r="B1" s="239" t="s">
        <v>198</v>
      </c>
      <c r="C1" s="239"/>
      <c r="D1" s="239"/>
      <c r="E1" s="239"/>
      <c r="F1" s="105"/>
      <c r="G1" s="223"/>
      <c r="H1" s="223"/>
      <c r="I1" s="223"/>
      <c r="J1" s="223"/>
    </row>
    <row r="2" spans="1:10" ht="18">
      <c r="A2" s="105"/>
      <c r="B2" s="239" t="s">
        <v>81</v>
      </c>
      <c r="C2" s="239"/>
      <c r="D2" s="239"/>
      <c r="E2" s="239"/>
      <c r="F2" s="141"/>
      <c r="G2" s="238"/>
      <c r="H2" s="238"/>
      <c r="I2" s="238"/>
      <c r="J2" s="105"/>
    </row>
    <row r="3" spans="1:10" ht="18">
      <c r="A3" s="105"/>
      <c r="B3" s="239" t="s">
        <v>304</v>
      </c>
      <c r="C3" s="239"/>
      <c r="D3" s="239"/>
      <c r="E3" s="239"/>
      <c r="F3" s="141"/>
      <c r="G3" s="238"/>
      <c r="H3" s="238"/>
      <c r="I3" s="238"/>
      <c r="J3" s="105"/>
    </row>
    <row r="4" spans="1:10" ht="18">
      <c r="A4" s="105"/>
      <c r="B4" s="105"/>
      <c r="C4" s="99"/>
      <c r="D4" s="105"/>
      <c r="E4" s="105"/>
      <c r="F4" s="141"/>
      <c r="G4" s="141"/>
      <c r="H4" s="141"/>
      <c r="I4" s="140"/>
      <c r="J4" s="105"/>
    </row>
    <row r="5" spans="1:10" ht="18">
      <c r="A5" s="220" t="s">
        <v>82</v>
      </c>
      <c r="B5" s="220"/>
      <c r="C5" s="220"/>
      <c r="D5" s="220"/>
      <c r="E5" s="220"/>
      <c r="F5" s="229"/>
      <c r="G5" s="229"/>
      <c r="H5" s="229"/>
      <c r="I5" s="229"/>
      <c r="J5" s="105"/>
    </row>
    <row r="6" spans="1:10" ht="16.5" customHeight="1">
      <c r="A6" s="240" t="s">
        <v>279</v>
      </c>
      <c r="B6" s="240"/>
      <c r="C6" s="240"/>
      <c r="D6" s="240"/>
      <c r="E6" s="240"/>
      <c r="F6" s="228"/>
      <c r="G6" s="228"/>
      <c r="H6" s="228"/>
      <c r="I6" s="228"/>
      <c r="J6" s="105"/>
    </row>
    <row r="7" spans="1:10" ht="18">
      <c r="A7" s="240"/>
      <c r="B7" s="240"/>
      <c r="C7" s="240"/>
      <c r="D7" s="240"/>
      <c r="E7" s="240"/>
      <c r="F7" s="229"/>
      <c r="G7" s="229"/>
      <c r="H7" s="229"/>
      <c r="I7" s="229"/>
      <c r="J7" s="105"/>
    </row>
    <row r="8" spans="1:10" ht="18.75" thickBot="1">
      <c r="A8" s="229" t="s">
        <v>83</v>
      </c>
      <c r="B8" s="229"/>
      <c r="C8" s="229"/>
      <c r="D8" s="229"/>
      <c r="E8" s="229"/>
      <c r="F8" s="229"/>
      <c r="G8" s="229"/>
      <c r="H8" s="229"/>
      <c r="I8" s="229"/>
      <c r="J8" s="105"/>
    </row>
    <row r="9" spans="1:10" ht="18">
      <c r="A9" s="234" t="s">
        <v>53</v>
      </c>
      <c r="B9" s="232" t="s">
        <v>27</v>
      </c>
      <c r="C9" s="231">
        <v>2019</v>
      </c>
      <c r="D9" s="230">
        <v>2020</v>
      </c>
      <c r="E9" s="230">
        <v>2021</v>
      </c>
      <c r="F9" s="236"/>
      <c r="G9" s="236"/>
      <c r="H9" s="236"/>
      <c r="I9" s="237"/>
      <c r="J9" s="105"/>
    </row>
    <row r="10" spans="1:10" ht="18.75" thickBot="1">
      <c r="A10" s="235"/>
      <c r="B10" s="233"/>
      <c r="C10" s="231"/>
      <c r="D10" s="230"/>
      <c r="E10" s="230"/>
      <c r="F10" s="236"/>
      <c r="G10" s="236"/>
      <c r="H10" s="236"/>
      <c r="I10" s="237"/>
      <c r="J10" s="105"/>
    </row>
    <row r="11" spans="1:10" ht="18.75" thickBot="1">
      <c r="A11" s="106">
        <v>1</v>
      </c>
      <c r="B11" s="151" t="s">
        <v>84</v>
      </c>
      <c r="C11" s="154">
        <v>26407</v>
      </c>
      <c r="D11" s="154">
        <v>26429</v>
      </c>
      <c r="E11" s="154">
        <v>26429</v>
      </c>
      <c r="F11" s="143"/>
      <c r="G11" s="144"/>
      <c r="H11" s="144"/>
      <c r="I11" s="144"/>
      <c r="J11" s="105"/>
    </row>
    <row r="12" spans="1:10" ht="18.75" thickBot="1">
      <c r="A12" s="107"/>
      <c r="B12" s="152" t="s">
        <v>85</v>
      </c>
      <c r="C12" s="155">
        <v>2000</v>
      </c>
      <c r="D12" s="154">
        <v>2000</v>
      </c>
      <c r="E12" s="154">
        <v>2000</v>
      </c>
      <c r="F12" s="140"/>
      <c r="G12" s="142"/>
      <c r="H12" s="141"/>
      <c r="I12" s="141"/>
      <c r="J12" s="105"/>
    </row>
    <row r="13" spans="1:10" ht="18.75" thickBot="1">
      <c r="A13" s="107"/>
      <c r="B13" s="152"/>
      <c r="C13" s="155"/>
      <c r="D13" s="154"/>
      <c r="E13" s="154"/>
      <c r="F13" s="140"/>
      <c r="G13" s="142"/>
      <c r="H13" s="141"/>
      <c r="I13" s="141"/>
      <c r="J13" s="105"/>
    </row>
    <row r="14" spans="1:10" ht="18.75" thickBot="1">
      <c r="A14" s="106">
        <v>2</v>
      </c>
      <c r="B14" s="151" t="s">
        <v>86</v>
      </c>
      <c r="C14" s="154">
        <v>1155</v>
      </c>
      <c r="D14" s="154">
        <v>1181</v>
      </c>
      <c r="E14" s="154">
        <v>1181</v>
      </c>
      <c r="F14" s="143"/>
      <c r="G14" s="144"/>
      <c r="H14" s="144"/>
      <c r="I14" s="144"/>
      <c r="J14" s="105"/>
    </row>
    <row r="15" spans="1:10" ht="18.75" thickBot="1">
      <c r="A15" s="106">
        <v>3</v>
      </c>
      <c r="B15" s="151" t="s">
        <v>238</v>
      </c>
      <c r="C15" s="154">
        <v>10136.2</v>
      </c>
      <c r="D15" s="154">
        <v>10136</v>
      </c>
      <c r="E15" s="154">
        <v>10136</v>
      </c>
      <c r="F15" s="143"/>
      <c r="G15" s="144"/>
      <c r="H15" s="144"/>
      <c r="I15" s="144"/>
      <c r="J15" s="105"/>
    </row>
    <row r="16" spans="1:10" ht="18.75" thickBot="1">
      <c r="A16" s="106">
        <v>4</v>
      </c>
      <c r="B16" s="151" t="s">
        <v>87</v>
      </c>
      <c r="C16" s="154">
        <v>44411.2</v>
      </c>
      <c r="D16" s="154">
        <v>20178</v>
      </c>
      <c r="E16" s="154">
        <v>20628</v>
      </c>
      <c r="F16" s="143"/>
      <c r="G16" s="144"/>
      <c r="H16" s="144"/>
      <c r="I16" s="144"/>
      <c r="J16" s="105"/>
    </row>
    <row r="17" spans="1:10" ht="18.75" thickBot="1">
      <c r="A17" s="106"/>
      <c r="B17" s="156"/>
      <c r="C17" s="60"/>
      <c r="D17" s="154"/>
      <c r="E17" s="154"/>
      <c r="F17" s="143"/>
      <c r="G17" s="144"/>
      <c r="H17" s="144"/>
      <c r="I17" s="144"/>
      <c r="J17" s="105"/>
    </row>
    <row r="18" spans="1:10" ht="18.75" thickBot="1">
      <c r="A18" s="106">
        <v>5</v>
      </c>
      <c r="B18" s="151" t="s">
        <v>88</v>
      </c>
      <c r="C18" s="154">
        <v>89003</v>
      </c>
      <c r="D18" s="154">
        <v>81945</v>
      </c>
      <c r="E18" s="154">
        <v>81495</v>
      </c>
      <c r="F18" s="143"/>
      <c r="G18" s="144"/>
      <c r="H18" s="144"/>
      <c r="I18" s="144"/>
      <c r="J18" s="105"/>
    </row>
    <row r="19" spans="1:10" ht="18.75" thickBot="1">
      <c r="A19" s="106">
        <v>6</v>
      </c>
      <c r="B19" s="151" t="s">
        <v>89</v>
      </c>
      <c r="C19" s="154">
        <v>21882</v>
      </c>
      <c r="D19" s="154">
        <v>21485</v>
      </c>
      <c r="E19" s="154">
        <v>21485</v>
      </c>
      <c r="F19" s="143"/>
      <c r="G19" s="144"/>
      <c r="H19" s="144"/>
      <c r="I19" s="144"/>
      <c r="J19" s="105"/>
    </row>
    <row r="20" spans="1:10" ht="18.75" thickBot="1">
      <c r="A20" s="106">
        <v>7</v>
      </c>
      <c r="B20" s="151" t="s">
        <v>206</v>
      </c>
      <c r="C20" s="154">
        <v>3581</v>
      </c>
      <c r="D20" s="154">
        <v>3681</v>
      </c>
      <c r="E20" s="154">
        <v>3681</v>
      </c>
      <c r="F20" s="143"/>
      <c r="G20" s="144"/>
      <c r="H20" s="144"/>
      <c r="I20" s="144"/>
      <c r="J20" s="105"/>
    </row>
    <row r="21" spans="1:10" ht="18.75" thickBot="1">
      <c r="A21" s="106">
        <v>8</v>
      </c>
      <c r="B21" s="151" t="s">
        <v>209</v>
      </c>
      <c r="C21" s="154">
        <v>450</v>
      </c>
      <c r="D21" s="154">
        <v>1100</v>
      </c>
      <c r="E21" s="154">
        <v>1100</v>
      </c>
      <c r="F21" s="143"/>
      <c r="G21" s="144"/>
      <c r="H21" s="144"/>
      <c r="I21" s="144"/>
      <c r="J21" s="105"/>
    </row>
    <row r="22" spans="1:10" ht="18.75" thickBot="1">
      <c r="A22" s="106">
        <v>9</v>
      </c>
      <c r="B22" s="151" t="s">
        <v>91</v>
      </c>
      <c r="C22" s="154">
        <v>1560</v>
      </c>
      <c r="D22" s="154">
        <v>2036</v>
      </c>
      <c r="E22" s="154">
        <v>2036</v>
      </c>
      <c r="F22" s="143"/>
      <c r="G22" s="144"/>
      <c r="H22" s="144"/>
      <c r="I22" s="144"/>
      <c r="J22" s="105"/>
    </row>
    <row r="23" spans="1:10" ht="36.75" thickBot="1">
      <c r="A23" s="106">
        <v>10</v>
      </c>
      <c r="B23" s="169" t="s">
        <v>285</v>
      </c>
      <c r="C23" s="154">
        <v>661.7</v>
      </c>
      <c r="D23" s="155"/>
      <c r="E23" s="155"/>
      <c r="F23" s="141"/>
      <c r="G23" s="141"/>
      <c r="H23" s="141"/>
      <c r="I23" s="141"/>
      <c r="J23" s="105"/>
    </row>
    <row r="24" spans="1:10" ht="18.75" thickBot="1">
      <c r="A24" s="108"/>
      <c r="B24" s="153"/>
      <c r="C24" s="155"/>
      <c r="D24" s="155"/>
      <c r="E24" s="155"/>
      <c r="F24" s="141"/>
      <c r="G24" s="141"/>
      <c r="H24" s="141"/>
      <c r="I24" s="141"/>
      <c r="J24" s="105"/>
    </row>
    <row r="25" spans="1:10" ht="18.75" thickBot="1">
      <c r="A25" s="108"/>
      <c r="B25" s="153"/>
      <c r="C25" s="155"/>
      <c r="D25" s="155"/>
      <c r="E25" s="155"/>
      <c r="F25" s="141"/>
      <c r="G25" s="141"/>
      <c r="H25" s="141"/>
      <c r="I25" s="141"/>
      <c r="J25" s="105"/>
    </row>
    <row r="26" spans="1:10" ht="18.75" thickBot="1">
      <c r="A26" s="108"/>
      <c r="B26" s="153"/>
      <c r="C26" s="155"/>
      <c r="D26" s="155"/>
      <c r="E26" s="155"/>
      <c r="F26" s="141"/>
      <c r="G26" s="141"/>
      <c r="H26" s="141"/>
      <c r="I26" s="141"/>
      <c r="J26" s="105"/>
    </row>
    <row r="27" spans="1:10" ht="18.75" thickBot="1">
      <c r="A27" s="108"/>
      <c r="B27" s="153"/>
      <c r="C27" s="155"/>
      <c r="D27" s="155"/>
      <c r="E27" s="155"/>
      <c r="F27" s="141"/>
      <c r="G27" s="141"/>
      <c r="H27" s="141"/>
      <c r="I27" s="141"/>
      <c r="J27" s="105"/>
    </row>
    <row r="28" spans="1:10" ht="18.75" thickBot="1">
      <c r="A28" s="108"/>
      <c r="B28" s="151" t="s">
        <v>92</v>
      </c>
      <c r="C28" s="154">
        <f>C11+C14+C15+C16+C18+C19+C20+C21+C22+C23</f>
        <v>199247.1</v>
      </c>
      <c r="D28" s="154">
        <f>D11+D14+D15+D16+D18+D19+D20+D21+D22+D23</f>
        <v>168171</v>
      </c>
      <c r="E28" s="154">
        <f>E11+E14+E15+E16+E18+E19+E20+E21+E22+E23</f>
        <v>168171</v>
      </c>
      <c r="F28" s="141"/>
      <c r="G28" s="144"/>
      <c r="H28" s="144"/>
      <c r="I28" s="144"/>
      <c r="J28" s="105"/>
    </row>
    <row r="29" spans="1:10" ht="18">
      <c r="A29" s="105"/>
      <c r="B29" s="105"/>
      <c r="C29" s="105"/>
      <c r="D29" s="105"/>
      <c r="E29" s="105"/>
      <c r="F29" s="141"/>
      <c r="G29" s="141"/>
      <c r="H29" s="141"/>
      <c r="I29" s="141"/>
      <c r="J29" s="105"/>
    </row>
    <row r="30" spans="1:10" ht="18">
      <c r="A30" s="105"/>
      <c r="B30" s="223"/>
      <c r="C30" s="223"/>
      <c r="D30" s="105"/>
      <c r="E30" s="105"/>
      <c r="F30" s="141"/>
      <c r="G30" s="141"/>
      <c r="H30" s="141"/>
      <c r="I30" s="141"/>
      <c r="J30" s="105"/>
    </row>
    <row r="31" spans="1:10" ht="18">
      <c r="A31" s="105"/>
      <c r="B31" s="185" t="s">
        <v>249</v>
      </c>
      <c r="C31" s="185"/>
      <c r="D31" s="105"/>
      <c r="E31" s="105"/>
      <c r="F31" s="141"/>
      <c r="G31" s="141"/>
      <c r="H31" s="141"/>
      <c r="I31" s="141"/>
      <c r="J31" s="105"/>
    </row>
    <row r="32" spans="1:10" ht="18">
      <c r="A32" s="105"/>
      <c r="B32" s="160" t="s">
        <v>254</v>
      </c>
      <c r="C32" s="160"/>
      <c r="D32" s="105"/>
      <c r="E32" s="105"/>
      <c r="F32" s="141"/>
      <c r="G32" s="141"/>
      <c r="H32" s="141"/>
      <c r="I32" s="141"/>
      <c r="J32" s="105"/>
    </row>
    <row r="33" spans="1:10" ht="18">
      <c r="A33" s="105"/>
      <c r="B33" s="160"/>
      <c r="C33" s="160"/>
      <c r="D33" s="105"/>
      <c r="E33" s="105"/>
      <c r="F33" s="141"/>
      <c r="G33" s="141"/>
      <c r="H33" s="141"/>
      <c r="I33" s="141"/>
      <c r="J33" s="105"/>
    </row>
    <row r="34" spans="1:10" ht="18">
      <c r="A34" s="160"/>
      <c r="B34" s="160" t="s">
        <v>241</v>
      </c>
      <c r="C34" s="160"/>
      <c r="D34" s="105"/>
      <c r="E34" s="105"/>
      <c r="F34" s="105"/>
      <c r="G34" s="105"/>
      <c r="H34" s="105"/>
      <c r="I34" s="105"/>
      <c r="J34" s="105"/>
    </row>
    <row r="35" spans="1:10" ht="18">
      <c r="A35" s="185" t="s">
        <v>242</v>
      </c>
      <c r="B35" s="185"/>
      <c r="C35" s="185"/>
      <c r="D35" s="105"/>
      <c r="E35" s="105"/>
      <c r="F35" s="223"/>
      <c r="G35" s="223"/>
      <c r="H35" s="223"/>
      <c r="I35" s="223"/>
      <c r="J35" s="105"/>
    </row>
  </sheetData>
  <sheetProtection/>
  <mergeCells count="26">
    <mergeCell ref="B1:E1"/>
    <mergeCell ref="B2:E2"/>
    <mergeCell ref="B3:E3"/>
    <mergeCell ref="A5:E5"/>
    <mergeCell ref="A6:E7"/>
    <mergeCell ref="A8:E8"/>
    <mergeCell ref="B30:C30"/>
    <mergeCell ref="B31:C31"/>
    <mergeCell ref="G1:J1"/>
    <mergeCell ref="H9:H10"/>
    <mergeCell ref="F9:F10"/>
    <mergeCell ref="G9:G10"/>
    <mergeCell ref="I9:I10"/>
    <mergeCell ref="G2:I2"/>
    <mergeCell ref="G3:I3"/>
    <mergeCell ref="F5:I5"/>
    <mergeCell ref="F6:I6"/>
    <mergeCell ref="F7:I7"/>
    <mergeCell ref="F8:I8"/>
    <mergeCell ref="E9:E10"/>
    <mergeCell ref="A35:C35"/>
    <mergeCell ref="D9:D10"/>
    <mergeCell ref="C9:C10"/>
    <mergeCell ref="B9:B10"/>
    <mergeCell ref="A9:A10"/>
    <mergeCell ref="F35:I35"/>
  </mergeCells>
  <printOptions/>
  <pageMargins left="0.75" right="0.75" top="1" bottom="1" header="0.5" footer="0.5"/>
  <pageSetup fitToHeight="1" fitToWidth="1" horizontalDpi="600" verticalDpi="600" orientation="portrait" paperSize="9" scale="65" r:id="rId1"/>
  <colBreaks count="2" manualBreakCount="2">
    <brk id="5" max="30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абдула</cp:lastModifiedBy>
  <cp:lastPrinted>2019-01-11T12:14:28Z</cp:lastPrinted>
  <dcterms:created xsi:type="dcterms:W3CDTF">2010-12-27T07:01:46Z</dcterms:created>
  <dcterms:modified xsi:type="dcterms:W3CDTF">2019-01-15T07:54:53Z</dcterms:modified>
  <cp:category/>
  <cp:version/>
  <cp:contentType/>
  <cp:contentStatus/>
</cp:coreProperties>
</file>